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7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F25" i="1" l="1"/>
  <c r="F24" i="1"/>
  <c r="F53" i="1"/>
  <c r="F52" i="1"/>
  <c r="F37" i="1"/>
  <c r="F51" i="1"/>
  <c r="F23" i="1"/>
  <c r="F22" i="1"/>
  <c r="F21" i="1"/>
  <c r="F20" i="1"/>
  <c r="F19" i="1"/>
  <c r="F50" i="1"/>
  <c r="F18" i="1"/>
  <c r="F49" i="1"/>
  <c r="F17" i="1"/>
  <c r="F16" i="1"/>
  <c r="F15" i="1"/>
  <c r="F14" i="1"/>
  <c r="F48" i="1"/>
  <c r="F36" i="1"/>
  <c r="F35" i="1"/>
  <c r="F34" i="1"/>
  <c r="F33" i="1"/>
  <c r="F13" i="1"/>
  <c r="F32" i="1"/>
  <c r="F31" i="1"/>
  <c r="F12" i="1"/>
  <c r="F47" i="1"/>
  <c r="F11" i="1"/>
  <c r="F46" i="1"/>
  <c r="F45" i="1"/>
  <c r="F30" i="1"/>
  <c r="F10" i="1"/>
  <c r="F29" i="1"/>
  <c r="F9" i="1"/>
  <c r="F28" i="1"/>
  <c r="F8" i="1"/>
  <c r="F44" i="1"/>
  <c r="F7" i="1"/>
  <c r="F43" i="1"/>
  <c r="F6" i="1"/>
  <c r="F5" i="1"/>
  <c r="F42" i="1"/>
  <c r="F41" i="1"/>
  <c r="F40" i="1"/>
  <c r="F39" i="1"/>
  <c r="F27" i="1"/>
  <c r="F4" i="1"/>
  <c r="F3" i="1"/>
  <c r="F2" i="1"/>
  <c r="N45" i="1" l="1"/>
  <c r="N44" i="1"/>
  <c r="N42" i="1"/>
  <c r="N41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M41" i="1"/>
  <c r="M42" i="1" l="1"/>
</calcChain>
</file>

<file path=xl/sharedStrings.xml><?xml version="1.0" encoding="utf-8"?>
<sst xmlns="http://schemas.openxmlformats.org/spreadsheetml/2006/main" count="122" uniqueCount="122">
  <si>
    <t>State</t>
  </si>
  <si>
    <t>Pop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</si>
  <si>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</si>
  <si>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</si>
  <si>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</si>
  <si>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</si>
  <si>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</si>
  <si>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</si>
  <si>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</si>
  <si>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</si>
  <si>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</si>
  <si>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</si>
  <si>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</si>
  <si>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</si>
  <si>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</si>
  <si>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</si>
  <si>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</si>
  <si>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</si>
  <si>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</si>
  <si>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</si>
  <si>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</si>
  <si>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</si>
  <si>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</si>
  <si>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</si>
  <si>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</si>
  <si>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</si>
  <si>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</si>
  <si>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</si>
  <si>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</si>
  <si>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</si>
  <si>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</si>
  <si>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</si>
  <si>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</si>
  <si>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</si>
  <si>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</si>
  <si>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</si>
  <si>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</si>
  <si>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</si>
  <si>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</si>
  <si>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</si>
  <si>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</si>
  <si>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</si>
  <si>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</si>
  <si>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</si>
  <si>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</si>
  <si>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</si>
  <si>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</si>
  <si>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</si>
  <si>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</si>
  <si>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</si>
  <si>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</si>
  <si>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</si>
  <si>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/>
  </si>
  <si>
    <t>welfare spend-http://factfinder.census.gov/faces/nav/jsf/pages/searchresults.xhtml?refresh=t (LGF001)</t>
  </si>
  <si>
    <t>taxes- http://www.itep.org/whopays/WP5AppendixA.pdf</t>
  </si>
  <si>
    <t>http://politicsthatwork.com</t>
  </si>
  <si>
    <t>Lowest 20% Tax Rate</t>
  </si>
  <si>
    <t>Top 1% Tax Rate</t>
  </si>
  <si>
    <t>Tax Rate Difference</t>
  </si>
  <si>
    <t>D/R State**</t>
  </si>
  <si>
    <t>** 0 = all Republican state government; 1 = split; 2 = all Democratic</t>
  </si>
  <si>
    <t>State Code</t>
  </si>
  <si>
    <t>AL</t>
  </si>
  <si>
    <t>AK</t>
  </si>
  <si>
    <t>AZ</t>
  </si>
  <si>
    <t>FL</t>
  </si>
  <si>
    <t>GA</t>
  </si>
  <si>
    <t>ID</t>
  </si>
  <si>
    <t>IN</t>
  </si>
  <si>
    <t>KS</t>
  </si>
  <si>
    <t>LA</t>
  </si>
  <si>
    <t>MI</t>
  </si>
  <si>
    <t>MS</t>
  </si>
  <si>
    <t>NE</t>
  </si>
  <si>
    <t>NC</t>
  </si>
  <si>
    <t>ND</t>
  </si>
  <si>
    <t>PH</t>
  </si>
  <si>
    <t>OK</t>
  </si>
  <si>
    <t>PA</t>
  </si>
  <si>
    <t>SC</t>
  </si>
  <si>
    <t>SD</t>
  </si>
  <si>
    <t>TN</t>
  </si>
  <si>
    <t>TX</t>
  </si>
  <si>
    <t>UT</t>
  </si>
  <si>
    <t>WI</t>
  </si>
  <si>
    <t>WY</t>
  </si>
  <si>
    <t>AR</t>
  </si>
  <si>
    <t>IA</t>
  </si>
  <si>
    <t>KY</t>
  </si>
  <si>
    <t>ME</t>
  </si>
  <si>
    <t>MO</t>
  </si>
  <si>
    <t>MT</t>
  </si>
  <si>
    <t>NV</t>
  </si>
  <si>
    <t>NH</t>
  </si>
  <si>
    <t>NJ</t>
  </si>
  <si>
    <t>NM</t>
  </si>
  <si>
    <t>VA</t>
  </si>
  <si>
    <t>CA</t>
  </si>
  <si>
    <t>CO</t>
  </si>
  <si>
    <t>CT</t>
  </si>
  <si>
    <t>DE</t>
  </si>
  <si>
    <t>HI</t>
  </si>
  <si>
    <t>IL</t>
  </si>
  <si>
    <t>MD</t>
  </si>
  <si>
    <t>MA</t>
  </si>
  <si>
    <t>MN</t>
  </si>
  <si>
    <t>NY</t>
  </si>
  <si>
    <t>OR</t>
  </si>
  <si>
    <t>RI</t>
  </si>
  <si>
    <t>VT</t>
  </si>
  <si>
    <t>WA</t>
  </si>
  <si>
    <t>WV</t>
  </si>
  <si>
    <t>Avg cash/pop</t>
  </si>
  <si>
    <t>Avg rate diff</t>
  </si>
  <si>
    <t>Rate * pop</t>
  </si>
  <si>
    <t>By pop</t>
  </si>
  <si>
    <t>By state</t>
  </si>
  <si>
    <t>median cash/pop</t>
  </si>
  <si>
    <t>median rate diff</t>
  </si>
  <si>
    <t>Welfare / Pop</t>
  </si>
  <si>
    <t>Welfare Spend*</t>
  </si>
  <si>
    <t xml:space="preserve">*In thousands.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</si>
</sst>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charset val="204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4" fillId="0" borderId="0"/>
    <xf numFmtId="0" fontId="25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</cellStyleXfs>
  <cellXfs count="22">
    <xf numFmtId="0" fontId="0" fillId="0" borderId="0" xfId="0"/>
    <xf numFmtId="0" fontId="18" fillId="0" borderId="0" xfId="42"/>
    <xf numFmtId="0" fontId="19" fillId="33" borderId="0" xfId="42" applyFont="1" applyFill="1" applyBorder="1" applyAlignment="1">
      <alignment horizontal="left" vertical="top" wrapText="1"/>
    </xf>
    <xf numFmtId="0" fontId="21" fillId="0" borderId="0" xfId="42" applyFont="1"/>
    <xf numFmtId="0" fontId="19" fillId="0" borderId="10" xfId="42" applyFont="1" applyFill="1" applyBorder="1" applyAlignment="1">
      <alignment horizontal="left" vertical="top" wrapText="1"/>
    </xf>
    <xf numFmtId="0" fontId="22" fillId="0" borderId="0" xfId="43"/>
    <xf numFmtId="0" fontId="20" fillId="33" borderId="11" xfId="42" applyFont="1" applyFill="1" applyBorder="1" applyAlignment="1">
      <alignment horizontal="center" wrapText="1"/>
    </xf>
    <xf numFmtId="0" fontId="23" fillId="0" borderId="0" xfId="42" applyFont="1" applyAlignment="1">
      <alignment horizontal="center" wrapText="1"/>
    </xf>
    <xf numFmtId="0" fontId="23" fillId="0" borderId="0" xfId="42" applyFont="1" applyFill="1" applyBorder="1" applyAlignment="1">
      <alignment horizontal="center" wrapText="1"/>
    </xf>
    <xf numFmtId="3" fontId="21" fillId="0" borderId="10" xfId="42" applyNumberFormat="1" applyFont="1" applyFill="1" applyBorder="1"/>
    <xf numFmtId="10" fontId="0" fillId="0" borderId="10" xfId="0" applyNumberFormat="1" applyFont="1" applyBorder="1"/>
    <xf numFmtId="0" fontId="16" fillId="0" borderId="0" xfId="0" applyFont="1" applyAlignment="1">
      <alignment horizontal="center" wrapText="1"/>
    </xf>
    <xf numFmtId="164" fontId="21" fillId="0" borderId="10" xfId="42" applyNumberFormat="1" applyFont="1" applyFill="1" applyBorder="1"/>
    <xf numFmtId="0" fontId="0" fillId="0" borderId="0" xfId="0" applyAlignment="1">
      <alignment horizontal="right"/>
    </xf>
    <xf numFmtId="0" fontId="0" fillId="0" borderId="10" xfId="0" applyBorder="1"/>
    <xf numFmtId="3" fontId="0" fillId="0" borderId="10" xfId="0" applyNumberFormat="1" applyBorder="1"/>
    <xf numFmtId="3" fontId="21" fillId="0" borderId="12" xfId="42" applyNumberFormat="1" applyFont="1" applyFill="1" applyBorder="1"/>
    <xf numFmtId="164" fontId="0" fillId="0" borderId="0" xfId="0" applyNumberFormat="1"/>
    <xf numFmtId="0" fontId="20" fillId="33" borderId="0" xfId="42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0" fillId="0" borderId="0" xfId="0"/>
    <xf numFmtId="10" fontId="0" fillId="0" borderId="0" xfId="0" applyNumberFormat="1"/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2 2 2" xfId="51"/>
    <cellStyle name="Normal 2 3" xfId="53"/>
    <cellStyle name="Normal 2 4" xfId="50"/>
    <cellStyle name="Normal 2 5" xfId="44"/>
    <cellStyle name="Normal 3" xfId="46"/>
    <cellStyle name="Normal 3 2" xfId="54"/>
    <cellStyle name="Normal 3 3" xfId="49"/>
    <cellStyle name="Normal 4" xfId="47"/>
    <cellStyle name="Normal 5" xfId="55"/>
    <cellStyle name="Normal 7" xfId="5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12271756356373E-2"/>
          <c:y val="2.5902634297283442E-2"/>
          <c:w val="0.85775696919585165"/>
          <c:h val="0.88998737769675207"/>
        </c:manualLayout>
      </c:layout>
      <c:scatterChart>
        <c:scatterStyle val="lineMarker"/>
        <c:varyColors val="0"/>
        <c:ser>
          <c:idx val="0"/>
          <c:order val="0"/>
          <c:tx>
            <c:v>Rep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371889897822296E-2"/>
                  <c:y val="1.5238093932136145E-2"/>
                </c:manualLayout>
              </c:layout>
              <c:tx>
                <c:strRef>
                  <c:f>Sheet1!$B$2</c:f>
                  <c:strCache>
                    <c:ptCount val="1"/>
                    <c:pt idx="0">
                      <c:v>AL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Sheet1!$B$3</c:f>
                  <c:strCache>
                    <c:ptCount val="1"/>
                    <c:pt idx="0">
                      <c:v>AK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Sheet1!$B$4</c:f>
                  <c:strCache>
                    <c:ptCount val="1"/>
                    <c:pt idx="0">
                      <c:v>AZ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Sheet1!$B$5</c:f>
                  <c:strCache>
                    <c:ptCount val="1"/>
                    <c:pt idx="0">
                      <c:v>FL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Sheet1!$B$6</c:f>
                  <c:strCache>
                    <c:ptCount val="1"/>
                    <c:pt idx="0">
                      <c:v>GA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Sheet1!$B$7</c:f>
                  <c:strCache>
                    <c:ptCount val="1"/>
                    <c:pt idx="0">
                      <c:v>ID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Sheet1!$B$8</c:f>
                  <c:strCache>
                    <c:ptCount val="1"/>
                    <c:pt idx="0">
                      <c:v>IN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472016110452753E-2"/>
                  <c:y val="1.6271850338263401E-2"/>
                </c:manualLayout>
              </c:layout>
              <c:tx>
                <c:strRef>
                  <c:f>Sheet1!$B$9</c:f>
                  <c:strCache>
                    <c:ptCount val="1"/>
                    <c:pt idx="0">
                      <c:v>KS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116641288852325E-2"/>
                  <c:y val="4.8706235817185172E-3"/>
                </c:manualLayout>
              </c:layout>
              <c:tx>
                <c:strRef>
                  <c:f>Sheet1!$B$10</c:f>
                  <c:strCache>
                    <c:ptCount val="1"/>
                    <c:pt idx="0">
                      <c:v>LA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876116636343473E-2"/>
                  <c:y val="2.1768705617337351E-3"/>
                </c:manualLayout>
              </c:layout>
              <c:tx>
                <c:strRef>
                  <c:f>Sheet1!$B$11</c:f>
                  <c:strCache>
                    <c:ptCount val="1"/>
                    <c:pt idx="0">
                      <c:v>MI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Sheet1!$B$12</c:f>
                  <c:strCache>
                    <c:ptCount val="1"/>
                    <c:pt idx="0">
                      <c:v>MS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198573777291947E-2"/>
                  <c:y val="4.3537411234674701E-3"/>
                </c:manualLayout>
              </c:layout>
              <c:tx>
                <c:strRef>
                  <c:f>Sheet1!$B$13</c:f>
                  <c:strCache>
                    <c:ptCount val="1"/>
                    <c:pt idx="0">
                      <c:v>NE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4094790510157676E-2"/>
                  <c:y val="-2.1768705617337351E-3"/>
                </c:manualLayout>
              </c:layout>
              <c:tx>
                <c:strRef>
                  <c:f>Sheet1!$B$14</c:f>
                  <c:strCache>
                    <c:ptCount val="1"/>
                    <c:pt idx="0">
                      <c:v>NC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719245556222002E-2"/>
                  <c:y val="-7.5643680913284614E-3"/>
                </c:manualLayout>
              </c:layout>
              <c:tx>
                <c:strRef>
                  <c:f>Sheet1!$B$15</c:f>
                  <c:strCache>
                    <c:ptCount val="1"/>
                    <c:pt idx="0">
                      <c:v>ND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8208905455862835E-2"/>
                  <c:y val="2.2543980070150082E-2"/>
                </c:manualLayout>
              </c:layout>
              <c:tx>
                <c:strRef>
                  <c:f>Sheet1!$B$16</c:f>
                  <c:strCache>
                    <c:ptCount val="1"/>
                    <c:pt idx="0">
                      <c:v>PH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Sheet1!$B$17</c:f>
                  <c:strCache>
                    <c:ptCount val="1"/>
                    <c:pt idx="0">
                      <c:v>OK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Sheet1!$B$18</c:f>
                  <c:strCache>
                    <c:ptCount val="1"/>
                    <c:pt idx="0">
                      <c:v>PA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Sheet1!$B$19</c:f>
                  <c:strCache>
                    <c:ptCount val="1"/>
                    <c:pt idx="0">
                      <c:v>SC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951592032047581E-2"/>
                  <c:y val="7.3059353725777754E-3"/>
                </c:manualLayout>
              </c:layout>
              <c:tx>
                <c:strRef>
                  <c:f>Sheet1!$B$20</c:f>
                  <c:strCache>
                    <c:ptCount val="1"/>
                    <c:pt idx="0">
                      <c:v>SD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Sheet1!$B$21</c:f>
                  <c:strCache>
                    <c:ptCount val="1"/>
                    <c:pt idx="0">
                      <c:v>TN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7391795008534555E-2"/>
                  <c:y val="-6.5306116852012052E-3"/>
                </c:manualLayout>
              </c:layout>
              <c:tx>
                <c:strRef>
                  <c:f>Sheet1!$B$22</c:f>
                  <c:strCache>
                    <c:ptCount val="1"/>
                    <c:pt idx="0">
                      <c:v>TX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5041919094306616E-2"/>
                  <c:y val="2.1768705617337351E-3"/>
                </c:manualLayout>
              </c:layout>
              <c:tx>
                <c:strRef>
                  <c:f>Sheet1!$B$23</c:f>
                  <c:strCache>
                    <c:ptCount val="1"/>
                    <c:pt idx="0">
                      <c:v>UT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8.8602922389081473E-3"/>
                  <c:y val="-6.5306116852012052E-3"/>
                </c:manualLayout>
              </c:layout>
              <c:tx>
                <c:strRef>
                  <c:f>Sheet1!$B$24</c:f>
                  <c:strCache>
                    <c:ptCount val="1"/>
                    <c:pt idx="0">
                      <c:v>WI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4.3482926181218032E-2"/>
                  <c:y val="-7.3059353725777754E-3"/>
                </c:manualLayout>
              </c:layout>
              <c:tx>
                <c:strRef>
                  <c:f>Sheet1!$B$25</c:f>
                  <c:strCache>
                    <c:ptCount val="1"/>
                    <c:pt idx="0">
                      <c:v>WY</c:v>
                    </c:pt>
                  </c:strCache>
                </c:strRef>
              </c:tx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Sheet1!$I$2:$I$25</c:f>
              <c:numCache>
                <c:formatCode>0.00%</c:formatCode>
                <c:ptCount val="24"/>
                <c:pt idx="0">
                  <c:v>6.2000000000000006E-2</c:v>
                </c:pt>
                <c:pt idx="1">
                  <c:v>4.5000000000000005E-2</c:v>
                </c:pt>
                <c:pt idx="2">
                  <c:v>7.9000000000000001E-2</c:v>
                </c:pt>
                <c:pt idx="3">
                  <c:v>0.11</c:v>
                </c:pt>
                <c:pt idx="4">
                  <c:v>5.3999999999999992E-2</c:v>
                </c:pt>
                <c:pt idx="5">
                  <c:v>2.1000000000000005E-2</c:v>
                </c:pt>
                <c:pt idx="6">
                  <c:v>6.8000000000000005E-2</c:v>
                </c:pt>
                <c:pt idx="7">
                  <c:v>7.5000000000000011E-2</c:v>
                </c:pt>
                <c:pt idx="8">
                  <c:v>5.8000000000000003E-2</c:v>
                </c:pt>
                <c:pt idx="9">
                  <c:v>4.1000000000000002E-2</c:v>
                </c:pt>
                <c:pt idx="10">
                  <c:v>5.0999999999999997E-2</c:v>
                </c:pt>
                <c:pt idx="11">
                  <c:v>4.5999999999999999E-2</c:v>
                </c:pt>
                <c:pt idx="12">
                  <c:v>3.9E-2</c:v>
                </c:pt>
                <c:pt idx="13">
                  <c:v>6.3E-2</c:v>
                </c:pt>
                <c:pt idx="14">
                  <c:v>6.2000000000000006E-2</c:v>
                </c:pt>
                <c:pt idx="15">
                  <c:v>6.2E-2</c:v>
                </c:pt>
                <c:pt idx="16">
                  <c:v>7.7999999999999986E-2</c:v>
                </c:pt>
                <c:pt idx="17">
                  <c:v>0.03</c:v>
                </c:pt>
                <c:pt idx="18">
                  <c:v>9.5000000000000001E-2</c:v>
                </c:pt>
                <c:pt idx="19">
                  <c:v>7.9000000000000001E-2</c:v>
                </c:pt>
                <c:pt idx="20">
                  <c:v>9.6000000000000002E-2</c:v>
                </c:pt>
                <c:pt idx="21">
                  <c:v>3.7999999999999992E-2</c:v>
                </c:pt>
                <c:pt idx="22">
                  <c:v>2.6999999999999996E-2</c:v>
                </c:pt>
                <c:pt idx="23">
                  <c:v>7.0000000000000007E-2</c:v>
                </c:pt>
              </c:numCache>
            </c:numRef>
          </c:xVal>
          <c:yVal>
            <c:numRef>
              <c:f>Sheet1!$F$2:$F$25</c:f>
              <c:numCache>
                <c:formatCode>"$"#,##0.00</c:formatCode>
                <c:ptCount val="24"/>
                <c:pt idx="0">
                  <c:v>1299.8182353060436</c:v>
                </c:pt>
                <c:pt idx="1">
                  <c:v>2651.8870080475344</c:v>
                </c:pt>
                <c:pt idx="2">
                  <c:v>1227.1192691783931</c:v>
                </c:pt>
                <c:pt idx="3">
                  <c:v>1171.6844492314679</c:v>
                </c:pt>
                <c:pt idx="4">
                  <c:v>1043.3782782053183</c:v>
                </c:pt>
                <c:pt idx="5">
                  <c:v>1275.4103872129895</c:v>
                </c:pt>
                <c:pt idx="6">
                  <c:v>1308.0015498633215</c:v>
                </c:pt>
                <c:pt idx="7">
                  <c:v>1204.197574462924</c:v>
                </c:pt>
                <c:pt idx="8">
                  <c:v>1357.1907287259457</c:v>
                </c:pt>
                <c:pt idx="9">
                  <c:v>1328.5707558352572</c:v>
                </c:pt>
                <c:pt idx="10">
                  <c:v>1699.3220462508948</c:v>
                </c:pt>
                <c:pt idx="11">
                  <c:v>1244.5138280860319</c:v>
                </c:pt>
                <c:pt idx="12">
                  <c:v>1287.6489379634161</c:v>
                </c:pt>
                <c:pt idx="13">
                  <c:v>1321.5790033909645</c:v>
                </c:pt>
                <c:pt idx="14">
                  <c:v>1727.9008518679075</c:v>
                </c:pt>
                <c:pt idx="15">
                  <c:v>1501.9765915054611</c:v>
                </c:pt>
                <c:pt idx="16">
                  <c:v>1924.4129449018346</c:v>
                </c:pt>
                <c:pt idx="17">
                  <c:v>1229.3652204817795</c:v>
                </c:pt>
                <c:pt idx="18">
                  <c:v>1116.2843822236846</c:v>
                </c:pt>
                <c:pt idx="19">
                  <c:v>1571.0159424801009</c:v>
                </c:pt>
                <c:pt idx="20">
                  <c:v>1164.4635608943113</c:v>
                </c:pt>
                <c:pt idx="21">
                  <c:v>1042.7430096881214</c:v>
                </c:pt>
                <c:pt idx="22">
                  <c:v>1731.5914969109549</c:v>
                </c:pt>
                <c:pt idx="23">
                  <c:v>1343.3866865296623</c:v>
                </c:pt>
              </c:numCache>
            </c:numRef>
          </c:yVal>
          <c:smooth val="0"/>
        </c:ser>
        <c:ser>
          <c:idx val="1"/>
          <c:order val="1"/>
          <c:tx>
            <c:v>Split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Sheet1!$B$27</c:f>
                  <c:strCache>
                    <c:ptCount val="1"/>
                    <c:pt idx="0">
                      <c:v>AR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Sheet1!$B$28</c:f>
                  <c:strCache>
                    <c:ptCount val="1"/>
                    <c:pt idx="0">
                      <c:v>IA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61275304262081E-2"/>
                  <c:y val="6.5306116852012052E-3"/>
                </c:manualLayout>
              </c:layout>
              <c:tx>
                <c:strRef>
                  <c:f>Sheet1!$B$29</c:f>
                  <c:strCache>
                    <c:ptCount val="1"/>
                    <c:pt idx="0">
                      <c:v>KY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Sheet1!$B$30</c:f>
                  <c:strCache>
                    <c:ptCount val="1"/>
                    <c:pt idx="0">
                      <c:v>ME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999162959890307E-2"/>
                  <c:y val="-8.7074822469349403E-3"/>
                </c:manualLayout>
              </c:layout>
              <c:tx>
                <c:strRef>
                  <c:f>Sheet1!$B$31</c:f>
                  <c:strCache>
                    <c:ptCount val="1"/>
                    <c:pt idx="0">
                      <c:v>MO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Sheet1!$B$32</c:f>
                  <c:strCache>
                    <c:ptCount val="1"/>
                    <c:pt idx="0">
                      <c:v>MT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Sheet1!$B$33</c:f>
                  <c:strCache>
                    <c:ptCount val="1"/>
                    <c:pt idx="0">
                      <c:v>NV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Sheet1!$B$34</c:f>
                  <c:strCache>
                    <c:ptCount val="1"/>
                    <c:pt idx="0">
                      <c:v>NH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Sheet1!$B$35</c:f>
                  <c:strCache>
                    <c:ptCount val="1"/>
                    <c:pt idx="0">
                      <c:v>NJ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Sheet1!$B$36</c:f>
                  <c:strCache>
                    <c:ptCount val="1"/>
                    <c:pt idx="0">
                      <c:v>NM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799752142488664E-2"/>
                  <c:y val="8.7074822469349403E-3"/>
                </c:manualLayout>
              </c:layout>
              <c:tx>
                <c:strRef>
                  <c:f>Sheet1!$B$37</c:f>
                  <c:strCache>
                    <c:ptCount val="1"/>
                    <c:pt idx="0">
                      <c:v>VA</c:v>
                    </c:pt>
                  </c:strCache>
                </c:strRef>
              </c:tx>
              <c:spPr>
                <a:solidFill>
                  <a:schemeClr val="accent3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Sheet1!$I$27:$I$37</c:f>
              <c:numCache>
                <c:formatCode>0.00%</c:formatCode>
                <c:ptCount val="11"/>
                <c:pt idx="0">
                  <c:v>6.3E-2</c:v>
                </c:pt>
                <c:pt idx="1">
                  <c:v>4.3999999999999997E-2</c:v>
                </c:pt>
                <c:pt idx="2">
                  <c:v>0.03</c:v>
                </c:pt>
                <c:pt idx="3">
                  <c:v>1.9000000000000003E-2</c:v>
                </c:pt>
                <c:pt idx="4">
                  <c:v>0.04</c:v>
                </c:pt>
                <c:pt idx="5">
                  <c:v>1.3999999999999999E-2</c:v>
                </c:pt>
                <c:pt idx="6">
                  <c:v>7.0000000000000007E-2</c:v>
                </c:pt>
                <c:pt idx="7">
                  <c:v>5.7000000000000009E-2</c:v>
                </c:pt>
                <c:pt idx="8">
                  <c:v>3.6000000000000004E-2</c:v>
                </c:pt>
                <c:pt idx="9">
                  <c:v>6.0999999999999999E-2</c:v>
                </c:pt>
                <c:pt idx="10">
                  <c:v>3.7999999999999999E-2</c:v>
                </c:pt>
              </c:numCache>
            </c:numRef>
          </c:xVal>
          <c:yVal>
            <c:numRef>
              <c:f>Sheet1!$F$27:$F$37</c:f>
              <c:numCache>
                <c:formatCode>"$"#,##0.00</c:formatCode>
                <c:ptCount val="11"/>
                <c:pt idx="0">
                  <c:v>1752.4519551945632</c:v>
                </c:pt>
                <c:pt idx="1">
                  <c:v>1634.068682015625</c:v>
                </c:pt>
                <c:pt idx="2">
                  <c:v>1634.8129078935544</c:v>
                </c:pt>
                <c:pt idx="3">
                  <c:v>2211.1138882573391</c:v>
                </c:pt>
                <c:pt idx="4">
                  <c:v>1379.1009552840248</c:v>
                </c:pt>
                <c:pt idx="5">
                  <c:v>1358.3466727083774</c:v>
                </c:pt>
                <c:pt idx="6">
                  <c:v>881.90969902542383</c:v>
                </c:pt>
                <c:pt idx="7">
                  <c:v>1447.1177422194417</c:v>
                </c:pt>
                <c:pt idx="8">
                  <c:v>1677.9911406903366</c:v>
                </c:pt>
                <c:pt idx="9">
                  <c:v>1939.2630366947092</c:v>
                </c:pt>
                <c:pt idx="10">
                  <c:v>1220.3341119472955</c:v>
                </c:pt>
              </c:numCache>
            </c:numRef>
          </c:yVal>
          <c:smooth val="0"/>
        </c:ser>
        <c:ser>
          <c:idx val="2"/>
          <c:order val="2"/>
          <c:tx>
            <c:v>Dem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Sheet1!$B$39</c:f>
                  <c:strCache>
                    <c:ptCount val="1"/>
                    <c:pt idx="0">
                      <c:v>CA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68977928919536E-2"/>
                  <c:y val="-7.9817665203090758E-17"/>
                </c:manualLayout>
              </c:layout>
              <c:tx>
                <c:strRef>
                  <c:f>Sheet1!$B$40</c:f>
                  <c:strCache>
                    <c:ptCount val="1"/>
                    <c:pt idx="0">
                      <c:v>CO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Sheet1!$B$41</c:f>
                  <c:strCache>
                    <c:ptCount val="1"/>
                    <c:pt idx="0">
                      <c:v>CT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Sheet1!$B$42</c:f>
                  <c:strCache>
                    <c:ptCount val="1"/>
                    <c:pt idx="0">
                      <c:v>DE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630861029359498E-2"/>
                  <c:y val="2.1768705617337351E-3"/>
                </c:manualLayout>
              </c:layout>
              <c:tx>
                <c:strRef>
                  <c:f>Sheet1!$B$43</c:f>
                  <c:strCache>
                    <c:ptCount val="1"/>
                    <c:pt idx="0">
                      <c:v>HI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Sheet1!$B$44</c:f>
                  <c:strCache>
                    <c:ptCount val="1"/>
                    <c:pt idx="0">
                      <c:v>IL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91205825936195E-2"/>
                  <c:y val="-4.3537411234674701E-3"/>
                </c:manualLayout>
              </c:layout>
              <c:tx>
                <c:strRef>
                  <c:f>Sheet1!$B$45</c:f>
                  <c:strCache>
                    <c:ptCount val="1"/>
                    <c:pt idx="0">
                      <c:v>MD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Sheet1!$B$46</c:f>
                  <c:strCache>
                    <c:ptCount val="1"/>
                    <c:pt idx="0">
                      <c:v>MA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Sheet1!$B$47</c:f>
                  <c:strCache>
                    <c:ptCount val="1"/>
                    <c:pt idx="0">
                      <c:v>MN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Sheet1!$B$48</c:f>
                  <c:strCache>
                    <c:ptCount val="1"/>
                    <c:pt idx="0">
                      <c:v>NY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Sheet1!$B$49</c:f>
                  <c:strCache>
                    <c:ptCount val="1"/>
                    <c:pt idx="0">
                      <c:v>OR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Sheet1!$B$50</c:f>
                  <c:strCache>
                    <c:ptCount val="1"/>
                    <c:pt idx="0">
                      <c:v>RI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0147398423955106E-2"/>
                  <c:y val="2.0625591461730871E-2"/>
                </c:manualLayout>
              </c:layout>
              <c:tx>
                <c:strRef>
                  <c:f>Sheet1!$B$51</c:f>
                  <c:strCache>
                    <c:ptCount val="1"/>
                    <c:pt idx="0">
                      <c:v>VT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Sheet1!$B$52</c:f>
                  <c:strCache>
                    <c:ptCount val="1"/>
                    <c:pt idx="0">
                      <c:v>WA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615036631924173E-3"/>
                  <c:y val="4.3537411234674701E-3"/>
                </c:manualLayout>
              </c:layout>
              <c:tx>
                <c:strRef>
                  <c:f>Sheet1!$B$53</c:f>
                  <c:strCache>
                    <c:ptCount val="1"/>
                    <c:pt idx="0">
                      <c:v>WV</c:v>
                    </c:pt>
                  </c:strCache>
                </c:strRef>
              </c:tx>
              <c:spPr>
                <a:solidFill>
                  <a:srgbClr val="00B0F0"/>
                </a:solidFill>
                <a:ln w="0" cap="rnd"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>
                      <a:solidFill>
                        <a:schemeClr val="bg1"/>
                      </a:solidFill>
                      <a:latin typeface="SansSerif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B0F0"/>
              </a:solidFill>
              <a:ln w="0" cap="rnd">
                <a:solidFill>
                  <a:schemeClr val="tx1"/>
                </a:solidFill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Sheet1!$I$39:$I$53</c:f>
              <c:numCache>
                <c:formatCode>0.00%</c:formatCode>
                <c:ptCount val="15"/>
                <c:pt idx="0">
                  <c:v>1.8000000000000002E-2</c:v>
                </c:pt>
                <c:pt idx="1">
                  <c:v>3.6000000000000004E-2</c:v>
                </c:pt>
                <c:pt idx="2">
                  <c:v>5.1999999999999998E-2</c:v>
                </c:pt>
                <c:pt idx="3">
                  <c:v>6.9999999999999993E-3</c:v>
                </c:pt>
                <c:pt idx="4">
                  <c:v>6.4000000000000001E-2</c:v>
                </c:pt>
                <c:pt idx="5">
                  <c:v>8.6000000000000007E-2</c:v>
                </c:pt>
                <c:pt idx="6">
                  <c:v>0.03</c:v>
                </c:pt>
                <c:pt idx="7">
                  <c:v>5.4999999999999993E-2</c:v>
                </c:pt>
                <c:pt idx="8">
                  <c:v>1.2999999999999998E-2</c:v>
                </c:pt>
                <c:pt idx="9">
                  <c:v>2.2999999999999993E-2</c:v>
                </c:pt>
                <c:pt idx="10">
                  <c:v>1.6E-2</c:v>
                </c:pt>
                <c:pt idx="11">
                  <c:v>6.2E-2</c:v>
                </c:pt>
                <c:pt idx="12">
                  <c:v>1.1999999999999997E-2</c:v>
                </c:pt>
                <c:pt idx="13">
                  <c:v>0.14400000000000002</c:v>
                </c:pt>
                <c:pt idx="14">
                  <c:v>2.1999999999999992E-2</c:v>
                </c:pt>
              </c:numCache>
            </c:numRef>
          </c:xVal>
          <c:yVal>
            <c:numRef>
              <c:f>Sheet1!$F$39:$F$53</c:f>
              <c:numCache>
                <c:formatCode>"$"#,##0.00</c:formatCode>
                <c:ptCount val="15"/>
                <c:pt idx="0">
                  <c:v>1576.5146518800577</c:v>
                </c:pt>
                <c:pt idx="1">
                  <c:v>1054.1925040529636</c:v>
                </c:pt>
                <c:pt idx="2">
                  <c:v>1798.3849080109453</c:v>
                </c:pt>
                <c:pt idx="3">
                  <c:v>2044.221489842279</c:v>
                </c:pt>
                <c:pt idx="4">
                  <c:v>1439.7622883450351</c:v>
                </c:pt>
                <c:pt idx="5">
                  <c:v>1254.0323478988537</c:v>
                </c:pt>
                <c:pt idx="6">
                  <c:v>1699.7502367252539</c:v>
                </c:pt>
                <c:pt idx="7">
                  <c:v>2239.0077790780097</c:v>
                </c:pt>
                <c:pt idx="8">
                  <c:v>2424.036875643405</c:v>
                </c:pt>
                <c:pt idx="9">
                  <c:v>2592.5803644747702</c:v>
                </c:pt>
                <c:pt idx="10">
                  <c:v>1471.6191716930891</c:v>
                </c:pt>
                <c:pt idx="11">
                  <c:v>2144.12022318359</c:v>
                </c:pt>
                <c:pt idx="12">
                  <c:v>2393.5974977259307</c:v>
                </c:pt>
                <c:pt idx="13">
                  <c:v>1223.5604984130891</c:v>
                </c:pt>
                <c:pt idx="14">
                  <c:v>1751.2705575784769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24768"/>
        <c:axId val="213026688"/>
      </c:scatterChart>
      <c:valAx>
        <c:axId val="213024768"/>
        <c:scaling>
          <c:orientation val="maxMin"/>
          <c:max val="0.1500000000000000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The bottom fifth</a:t>
                </a:r>
                <a:r>
                  <a:rPr lang="en-US" sz="1200" baseline="0"/>
                  <a:t> of earners pay ...</a:t>
                </a:r>
              </a:p>
              <a:p>
                <a:pPr>
                  <a:defRPr sz="1200"/>
                </a:pPr>
                <a:endParaRPr lang="en-US" sz="1200" baseline="0"/>
              </a:p>
              <a:p>
                <a:pPr>
                  <a:defRPr sz="1200"/>
                </a:pPr>
                <a:r>
                  <a:rPr lang="en-US" sz="1200" baseline="0"/>
                  <a:t>... more than the top 1% earners</a:t>
                </a:r>
                <a:endParaRPr lang="en-US" sz="1200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213026688"/>
        <c:crossesAt val="1443.44"/>
        <c:crossBetween val="midCat"/>
      </c:valAx>
      <c:valAx>
        <c:axId val="213026688"/>
        <c:scaling>
          <c:orientation val="minMax"/>
          <c:max val="2800"/>
          <c:min val="8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Safety Net Spending</a:t>
                </a:r>
                <a:r>
                  <a:rPr lang="en-US" sz="1200" baseline="0"/>
                  <a:t> Per Capita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8187894239018173E-4"/>
              <c:y val="0.32629434638017651"/>
            </c:manualLayout>
          </c:layout>
          <c:overlay val="0"/>
        </c:title>
        <c:numFmt formatCode="&quot;$&quot;#,##0" sourceLinked="0"/>
        <c:majorTickMark val="none"/>
        <c:minorTickMark val="none"/>
        <c:tickLblPos val="high"/>
        <c:crossAx val="213024768"/>
        <c:crossesAt val="5.1500000000000011E-2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338136</xdr:colOff>
      <xdr:row>4</xdr:row>
      <xdr:rowOff>128586</xdr:rowOff>
    </xdr:from>
    <xdr:to>
      <xdr:col>24</xdr:col>
      <xdr:colOff>76200</xdr:colOff>
      <xdr:row>33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zoomScaleNormal="100" workbookViewId="0">
      <selection activeCell="B34" sqref="B34"/>
    </sheetView>
  </sheetViews>
  <sheetFormatPr defaultRowHeight="15"/>
  <cols>
    <col min="1" max="1" width="18.42578125" customWidth="1"/>
    <col min="2" max="2" width="8.7109375" style="20" customWidth="1"/>
    <col min="3" max="3" width="9.28515625" style="20" customWidth="1"/>
    <col min="4" max="4" width="13" customWidth="1"/>
    <col min="5" max="5" width="13.28515625" customWidth="1"/>
    <col min="6" max="6" width="12.140625" customWidth="1"/>
    <col min="9" max="9" width="10.140625" customWidth="1"/>
  </cols>
  <sheetData>
    <row r="1" spans="1:10" ht="45">
      <c r="A1" s="6" t="s">
        <v>0</v>
      </c>
      <c r="B1" s="18" t="s">
        <v>61</v>
      </c>
      <c r="C1" s="11" t="s">
        <v>59</v>
      </c>
      <c r="D1" s="7" t="s">
        <v>1</v>
      </c>
      <c r="E1" s="19" t="s">
        <v>120</v>
      </c>
      <c r="F1" s="8" t="s">
        <v>119</v>
      </c>
      <c r="G1" s="11" t="s">
        <v>56</v>
      </c>
      <c r="H1" s="11" t="s">
        <v>57</v>
      </c>
      <c r="I1" s="11" t="s">
        <v>58</v>
      </c>
      <c r="J1" s="11" t="s">
        <v>114</v>
      </c>
    </row>
    <row r="2" spans="1:10">
      <c r="A2" s="4" t="s">
        <v>2</v>
      </c>
      <c r="B2" s="4" t="s">
        <v>62</v>
      </c>
      <c r="C2" s="14">
        <v>0</v>
      </c>
      <c r="D2" s="16">
        <v>4833722</v>
      </c>
      <c r="E2" s="15">
        <v>6282960</v>
      </c>
      <c r="F2" s="12">
        <f t="shared" ref="F2:F25" si="0">E2*1000/D2</f>
        <v>1299.8182353060436</v>
      </c>
      <c r="G2" s="10">
        <v>0.1</v>
      </c>
      <c r="H2" s="10">
        <v>3.7999999999999999E-2</v>
      </c>
      <c r="I2" s="10">
        <f>G2-H2</f>
        <v>6.2000000000000006E-2</v>
      </c>
      <c r="J2" s="14">
        <f t="shared" ref="J2:J25" si="1">I2*D2</f>
        <v>299690.76400000002</v>
      </c>
    </row>
    <row r="3" spans="1:10">
      <c r="A3" s="4" t="s">
        <v>3</v>
      </c>
      <c r="B3" s="4" t="s">
        <v>63</v>
      </c>
      <c r="C3" s="14">
        <v>0</v>
      </c>
      <c r="D3" s="16">
        <v>735132</v>
      </c>
      <c r="E3" s="15">
        <v>1949487</v>
      </c>
      <c r="F3" s="12">
        <f t="shared" si="0"/>
        <v>2651.8870080475344</v>
      </c>
      <c r="G3" s="10">
        <v>7.0000000000000007E-2</v>
      </c>
      <c r="H3" s="10">
        <v>2.5000000000000001E-2</v>
      </c>
      <c r="I3" s="10">
        <f t="shared" ref="I3:I53" si="2">G3-H3</f>
        <v>4.5000000000000005E-2</v>
      </c>
      <c r="J3" s="14">
        <f t="shared" si="1"/>
        <v>33080.94</v>
      </c>
    </row>
    <row r="4" spans="1:10">
      <c r="A4" s="4" t="s">
        <v>4</v>
      </c>
      <c r="B4" s="4" t="s">
        <v>64</v>
      </c>
      <c r="C4" s="14">
        <v>0</v>
      </c>
      <c r="D4" s="16">
        <v>6626624</v>
      </c>
      <c r="E4" s="15">
        <v>8131658</v>
      </c>
      <c r="F4" s="12">
        <f t="shared" si="0"/>
        <v>1227.1192691783931</v>
      </c>
      <c r="G4" s="10">
        <v>0.125</v>
      </c>
      <c r="H4" s="10">
        <v>4.5999999999999999E-2</v>
      </c>
      <c r="I4" s="10">
        <f t="shared" si="2"/>
        <v>7.9000000000000001E-2</v>
      </c>
      <c r="J4" s="14">
        <f t="shared" si="1"/>
        <v>523503.29600000003</v>
      </c>
    </row>
    <row r="5" spans="1:10">
      <c r="A5" s="4" t="s">
        <v>10</v>
      </c>
      <c r="B5" s="4" t="s">
        <v>65</v>
      </c>
      <c r="C5" s="14">
        <v>0</v>
      </c>
      <c r="D5" s="16">
        <v>19552860</v>
      </c>
      <c r="E5" s="15">
        <v>22909782</v>
      </c>
      <c r="F5" s="12">
        <f t="shared" si="0"/>
        <v>1171.6844492314679</v>
      </c>
      <c r="G5" s="10">
        <v>0.129</v>
      </c>
      <c r="H5" s="10">
        <v>1.9E-2</v>
      </c>
      <c r="I5" s="10">
        <f t="shared" si="2"/>
        <v>0.11</v>
      </c>
      <c r="J5" s="14">
        <f t="shared" si="1"/>
        <v>2150814.6</v>
      </c>
    </row>
    <row r="6" spans="1:10">
      <c r="A6" s="4" t="s">
        <v>11</v>
      </c>
      <c r="B6" s="4" t="s">
        <v>66</v>
      </c>
      <c r="C6" s="14">
        <v>0</v>
      </c>
      <c r="D6" s="16">
        <v>9992167</v>
      </c>
      <c r="E6" s="15">
        <v>10425610</v>
      </c>
      <c r="F6" s="12">
        <f t="shared" si="0"/>
        <v>1043.3782782053183</v>
      </c>
      <c r="G6" s="10">
        <v>0.104</v>
      </c>
      <c r="H6" s="10">
        <v>0.05</v>
      </c>
      <c r="I6" s="10">
        <f t="shared" si="2"/>
        <v>5.3999999999999992E-2</v>
      </c>
      <c r="J6" s="14">
        <f t="shared" si="1"/>
        <v>539577.01799999992</v>
      </c>
    </row>
    <row r="7" spans="1:10">
      <c r="A7" s="4" t="s">
        <v>13</v>
      </c>
      <c r="B7" s="4" t="s">
        <v>67</v>
      </c>
      <c r="C7" s="14">
        <v>0</v>
      </c>
      <c r="D7" s="16">
        <v>1612136</v>
      </c>
      <c r="E7" s="15">
        <v>2056135</v>
      </c>
      <c r="F7" s="12">
        <f t="shared" si="0"/>
        <v>1275.4103872129895</v>
      </c>
      <c r="G7" s="10">
        <v>8.5000000000000006E-2</v>
      </c>
      <c r="H7" s="10">
        <v>6.4000000000000001E-2</v>
      </c>
      <c r="I7" s="10">
        <f t="shared" si="2"/>
        <v>2.1000000000000005E-2</v>
      </c>
      <c r="J7" s="14">
        <f t="shared" si="1"/>
        <v>33854.856000000007</v>
      </c>
    </row>
    <row r="8" spans="1:10">
      <c r="A8" s="4" t="s">
        <v>15</v>
      </c>
      <c r="B8" s="4" t="s">
        <v>68</v>
      </c>
      <c r="C8" s="14">
        <v>0</v>
      </c>
      <c r="D8" s="16">
        <v>6570902</v>
      </c>
      <c r="E8" s="15">
        <v>8594750</v>
      </c>
      <c r="F8" s="12">
        <f t="shared" si="0"/>
        <v>1308.0015498633215</v>
      </c>
      <c r="G8" s="10">
        <v>0.12</v>
      </c>
      <c r="H8" s="10">
        <v>5.1999999999999998E-2</v>
      </c>
      <c r="I8" s="10">
        <f t="shared" si="2"/>
        <v>6.8000000000000005E-2</v>
      </c>
      <c r="J8" s="14">
        <f t="shared" si="1"/>
        <v>446821.33600000001</v>
      </c>
    </row>
    <row r="9" spans="1:10">
      <c r="A9" s="4" t="s">
        <v>17</v>
      </c>
      <c r="B9" s="4" t="s">
        <v>69</v>
      </c>
      <c r="C9" s="14">
        <v>0</v>
      </c>
      <c r="D9" s="16">
        <v>2893957</v>
      </c>
      <c r="E9" s="15">
        <v>3484896</v>
      </c>
      <c r="F9" s="12">
        <f t="shared" si="0"/>
        <v>1204.197574462924</v>
      </c>
      <c r="G9" s="10">
        <v>0.111</v>
      </c>
      <c r="H9" s="10">
        <v>3.5999999999999997E-2</v>
      </c>
      <c r="I9" s="10">
        <f t="shared" si="2"/>
        <v>7.5000000000000011E-2</v>
      </c>
      <c r="J9" s="14">
        <f t="shared" si="1"/>
        <v>217046.77500000002</v>
      </c>
    </row>
    <row r="10" spans="1:10">
      <c r="A10" s="4" t="s">
        <v>19</v>
      </c>
      <c r="B10" s="4" t="s">
        <v>70</v>
      </c>
      <c r="C10" s="14">
        <v>0</v>
      </c>
      <c r="D10" s="16">
        <v>4625470</v>
      </c>
      <c r="E10" s="15">
        <v>6277645</v>
      </c>
      <c r="F10" s="12">
        <f t="shared" si="0"/>
        <v>1357.1907287259457</v>
      </c>
      <c r="G10" s="10">
        <v>0.1</v>
      </c>
      <c r="H10" s="10">
        <v>4.2000000000000003E-2</v>
      </c>
      <c r="I10" s="10">
        <f t="shared" si="2"/>
        <v>5.8000000000000003E-2</v>
      </c>
      <c r="J10" s="14">
        <f t="shared" si="1"/>
        <v>268277.26</v>
      </c>
    </row>
    <row r="11" spans="1:10">
      <c r="A11" s="4" t="s">
        <v>23</v>
      </c>
      <c r="B11" s="4" t="s">
        <v>71</v>
      </c>
      <c r="C11" s="14">
        <v>0</v>
      </c>
      <c r="D11" s="16">
        <v>9895622</v>
      </c>
      <c r="E11" s="15">
        <v>13147034</v>
      </c>
      <c r="F11" s="12">
        <f t="shared" si="0"/>
        <v>1328.5707558352572</v>
      </c>
      <c r="G11" s="10">
        <v>9.1999999999999998E-2</v>
      </c>
      <c r="H11" s="10">
        <v>5.0999999999999997E-2</v>
      </c>
      <c r="I11" s="10">
        <f t="shared" si="2"/>
        <v>4.1000000000000002E-2</v>
      </c>
      <c r="J11" s="14">
        <f t="shared" si="1"/>
        <v>405720.50200000004</v>
      </c>
    </row>
    <row r="12" spans="1:10">
      <c r="A12" s="4" t="s">
        <v>25</v>
      </c>
      <c r="B12" s="4" t="s">
        <v>72</v>
      </c>
      <c r="C12" s="14">
        <v>0</v>
      </c>
      <c r="D12" s="16">
        <v>2991207</v>
      </c>
      <c r="E12" s="15">
        <v>5083024</v>
      </c>
      <c r="F12" s="12">
        <f t="shared" si="0"/>
        <v>1699.3220462508948</v>
      </c>
      <c r="G12" s="10">
        <v>0.104</v>
      </c>
      <c r="H12" s="10">
        <v>5.2999999999999999E-2</v>
      </c>
      <c r="I12" s="10">
        <f t="shared" si="2"/>
        <v>5.0999999999999997E-2</v>
      </c>
      <c r="J12" s="14">
        <f t="shared" si="1"/>
        <v>152551.557</v>
      </c>
    </row>
    <row r="13" spans="1:10">
      <c r="A13" s="4" t="s">
        <v>28</v>
      </c>
      <c r="B13" s="4" t="s">
        <v>73</v>
      </c>
      <c r="C13" s="14">
        <v>0</v>
      </c>
      <c r="D13" s="16">
        <v>1868516</v>
      </c>
      <c r="E13" s="15">
        <v>2325394</v>
      </c>
      <c r="F13" s="12">
        <f t="shared" si="0"/>
        <v>1244.5138280860319</v>
      </c>
      <c r="G13" s="10">
        <v>0.109</v>
      </c>
      <c r="H13" s="10">
        <v>6.3E-2</v>
      </c>
      <c r="I13" s="10">
        <f t="shared" si="2"/>
        <v>4.5999999999999999E-2</v>
      </c>
      <c r="J13" s="14">
        <f t="shared" si="1"/>
        <v>85951.736000000004</v>
      </c>
    </row>
    <row r="14" spans="1:10">
      <c r="A14" s="4" t="s">
        <v>34</v>
      </c>
      <c r="B14" s="4" t="s">
        <v>74</v>
      </c>
      <c r="C14" s="14">
        <v>0</v>
      </c>
      <c r="D14" s="16">
        <v>9848060</v>
      </c>
      <c r="E14" s="15">
        <v>12680844</v>
      </c>
      <c r="F14" s="12">
        <f t="shared" si="0"/>
        <v>1287.6489379634161</v>
      </c>
      <c r="G14" s="10">
        <v>9.1999999999999998E-2</v>
      </c>
      <c r="H14" s="10">
        <v>5.2999999999999999E-2</v>
      </c>
      <c r="I14" s="10">
        <f t="shared" si="2"/>
        <v>3.9E-2</v>
      </c>
      <c r="J14" s="14">
        <f t="shared" si="1"/>
        <v>384074.34</v>
      </c>
    </row>
    <row r="15" spans="1:10">
      <c r="A15" s="4" t="s">
        <v>35</v>
      </c>
      <c r="B15" s="4" t="s">
        <v>75</v>
      </c>
      <c r="C15" s="14">
        <v>0</v>
      </c>
      <c r="D15" s="16">
        <v>723393</v>
      </c>
      <c r="E15" s="15">
        <v>956021</v>
      </c>
      <c r="F15" s="12">
        <f t="shared" si="0"/>
        <v>1321.5790033909645</v>
      </c>
      <c r="G15" s="10">
        <v>9.2999999999999999E-2</v>
      </c>
      <c r="H15" s="10">
        <v>0.03</v>
      </c>
      <c r="I15" s="10">
        <f t="shared" si="2"/>
        <v>6.3E-2</v>
      </c>
      <c r="J15" s="14">
        <f t="shared" si="1"/>
        <v>45573.758999999998</v>
      </c>
    </row>
    <row r="16" spans="1:10">
      <c r="A16" s="4" t="s">
        <v>36</v>
      </c>
      <c r="B16" s="4" t="s">
        <v>76</v>
      </c>
      <c r="C16" s="14">
        <v>0</v>
      </c>
      <c r="D16" s="16">
        <v>11570808</v>
      </c>
      <c r="E16" s="15">
        <v>19993209</v>
      </c>
      <c r="F16" s="12">
        <f t="shared" si="0"/>
        <v>1727.9008518679075</v>
      </c>
      <c r="G16" s="10">
        <v>0.11700000000000001</v>
      </c>
      <c r="H16" s="10">
        <v>5.5E-2</v>
      </c>
      <c r="I16" s="10">
        <f t="shared" si="2"/>
        <v>6.2000000000000006E-2</v>
      </c>
      <c r="J16" s="14">
        <f t="shared" si="1"/>
        <v>717390.09600000002</v>
      </c>
    </row>
    <row r="17" spans="1:10">
      <c r="A17" s="4" t="s">
        <v>37</v>
      </c>
      <c r="B17" s="4" t="s">
        <v>77</v>
      </c>
      <c r="C17" s="14">
        <v>0</v>
      </c>
      <c r="D17" s="16">
        <v>3850568</v>
      </c>
      <c r="E17" s="15">
        <v>5783463</v>
      </c>
      <c r="F17" s="12">
        <f t="shared" si="0"/>
        <v>1501.9765915054611</v>
      </c>
      <c r="G17" s="10">
        <v>0.105</v>
      </c>
      <c r="H17" s="10">
        <v>4.2999999999999997E-2</v>
      </c>
      <c r="I17" s="10">
        <f t="shared" si="2"/>
        <v>6.2E-2</v>
      </c>
      <c r="J17" s="14">
        <f t="shared" si="1"/>
        <v>238735.21599999999</v>
      </c>
    </row>
    <row r="18" spans="1:10">
      <c r="A18" s="4" t="s">
        <v>39</v>
      </c>
      <c r="B18" s="4" t="s">
        <v>78</v>
      </c>
      <c r="C18" s="14">
        <v>0</v>
      </c>
      <c r="D18" s="16">
        <v>12773801</v>
      </c>
      <c r="E18" s="15">
        <v>24582068</v>
      </c>
      <c r="F18" s="12">
        <f t="shared" si="0"/>
        <v>1924.4129449018346</v>
      </c>
      <c r="G18" s="10">
        <v>0.12</v>
      </c>
      <c r="H18" s="10">
        <v>4.2000000000000003E-2</v>
      </c>
      <c r="I18" s="10">
        <f t="shared" si="2"/>
        <v>7.7999999999999986E-2</v>
      </c>
      <c r="J18" s="14">
        <f t="shared" si="1"/>
        <v>996356.47799999977</v>
      </c>
    </row>
    <row r="19" spans="1:10">
      <c r="A19" s="4" t="s">
        <v>41</v>
      </c>
      <c r="B19" s="4" t="s">
        <v>79</v>
      </c>
      <c r="C19" s="14">
        <v>0</v>
      </c>
      <c r="D19" s="16">
        <v>4774839</v>
      </c>
      <c r="E19" s="15">
        <v>5870021</v>
      </c>
      <c r="F19" s="12">
        <f t="shared" si="0"/>
        <v>1229.3652204817795</v>
      </c>
      <c r="G19" s="10">
        <v>7.4999999999999997E-2</v>
      </c>
      <c r="H19" s="10">
        <v>4.4999999999999998E-2</v>
      </c>
      <c r="I19" s="10">
        <f t="shared" si="2"/>
        <v>0.03</v>
      </c>
      <c r="J19" s="14">
        <f t="shared" si="1"/>
        <v>143245.16999999998</v>
      </c>
    </row>
    <row r="20" spans="1:10">
      <c r="A20" s="4" t="s">
        <v>42</v>
      </c>
      <c r="B20" s="4" t="s">
        <v>80</v>
      </c>
      <c r="C20" s="14">
        <v>0</v>
      </c>
      <c r="D20" s="16">
        <v>844877</v>
      </c>
      <c r="E20" s="15">
        <v>943123</v>
      </c>
      <c r="F20" s="12">
        <f t="shared" si="0"/>
        <v>1116.2843822236846</v>
      </c>
      <c r="G20" s="10">
        <v>0.113</v>
      </c>
      <c r="H20" s="10">
        <v>1.7999999999999999E-2</v>
      </c>
      <c r="I20" s="10">
        <f t="shared" si="2"/>
        <v>9.5000000000000001E-2</v>
      </c>
      <c r="J20" s="14">
        <f t="shared" si="1"/>
        <v>80263.315000000002</v>
      </c>
    </row>
    <row r="21" spans="1:10">
      <c r="A21" s="4" t="s">
        <v>43</v>
      </c>
      <c r="B21" s="4" t="s">
        <v>81</v>
      </c>
      <c r="C21" s="14">
        <v>0</v>
      </c>
      <c r="D21" s="16">
        <v>6495978</v>
      </c>
      <c r="E21" s="15">
        <v>10205285</v>
      </c>
      <c r="F21" s="12">
        <f t="shared" si="0"/>
        <v>1571.0159424801009</v>
      </c>
      <c r="G21" s="10">
        <v>0.109</v>
      </c>
      <c r="H21" s="10">
        <v>0.03</v>
      </c>
      <c r="I21" s="10">
        <f t="shared" si="2"/>
        <v>7.9000000000000001E-2</v>
      </c>
      <c r="J21" s="14">
        <f t="shared" si="1"/>
        <v>513182.26199999999</v>
      </c>
    </row>
    <row r="22" spans="1:10">
      <c r="A22" s="4" t="s">
        <v>44</v>
      </c>
      <c r="B22" s="4" t="s">
        <v>82</v>
      </c>
      <c r="C22" s="14">
        <v>0</v>
      </c>
      <c r="D22" s="16">
        <v>26448193</v>
      </c>
      <c r="E22" s="15">
        <v>30797957</v>
      </c>
      <c r="F22" s="12">
        <f t="shared" si="0"/>
        <v>1164.4635608943113</v>
      </c>
      <c r="G22" s="10">
        <v>0.125</v>
      </c>
      <c r="H22" s="10">
        <v>2.9000000000000001E-2</v>
      </c>
      <c r="I22" s="10">
        <f t="shared" si="2"/>
        <v>9.6000000000000002E-2</v>
      </c>
      <c r="J22" s="14">
        <f t="shared" si="1"/>
        <v>2539026.5279999999</v>
      </c>
    </row>
    <row r="23" spans="1:10">
      <c r="A23" s="4" t="s">
        <v>45</v>
      </c>
      <c r="B23" s="4" t="s">
        <v>83</v>
      </c>
      <c r="C23" s="14">
        <v>0</v>
      </c>
      <c r="D23" s="16">
        <v>2900872</v>
      </c>
      <c r="E23" s="15">
        <v>3024864</v>
      </c>
      <c r="F23" s="12">
        <f t="shared" si="0"/>
        <v>1042.7430096881214</v>
      </c>
      <c r="G23" s="10">
        <v>8.5999999999999993E-2</v>
      </c>
      <c r="H23" s="10">
        <v>4.8000000000000001E-2</v>
      </c>
      <c r="I23" s="10">
        <f t="shared" si="2"/>
        <v>3.7999999999999992E-2</v>
      </c>
      <c r="J23" s="14">
        <f t="shared" si="1"/>
        <v>110233.13599999998</v>
      </c>
    </row>
    <row r="24" spans="1:10">
      <c r="A24" s="4" t="s">
        <v>50</v>
      </c>
      <c r="B24" s="4" t="s">
        <v>84</v>
      </c>
      <c r="C24" s="14">
        <v>0</v>
      </c>
      <c r="D24" s="16">
        <v>5742713</v>
      </c>
      <c r="E24" s="15">
        <v>9944033</v>
      </c>
      <c r="F24" s="12">
        <f t="shared" si="0"/>
        <v>1731.5914969109549</v>
      </c>
      <c r="G24" s="10">
        <v>8.8999999999999996E-2</v>
      </c>
      <c r="H24" s="10">
        <v>6.2E-2</v>
      </c>
      <c r="I24" s="10">
        <f t="shared" si="2"/>
        <v>2.6999999999999996E-2</v>
      </c>
      <c r="J24" s="14">
        <f t="shared" si="1"/>
        <v>155053.25099999999</v>
      </c>
    </row>
    <row r="25" spans="1:10">
      <c r="A25" s="4" t="s">
        <v>51</v>
      </c>
      <c r="B25" s="4" t="s">
        <v>85</v>
      </c>
      <c r="C25" s="14">
        <v>0</v>
      </c>
      <c r="D25" s="16">
        <v>582658</v>
      </c>
      <c r="E25" s="15">
        <v>782735</v>
      </c>
      <c r="F25" s="12">
        <f t="shared" si="0"/>
        <v>1343.3866865296623</v>
      </c>
      <c r="G25" s="10">
        <v>8.2000000000000003E-2</v>
      </c>
      <c r="H25" s="10">
        <v>1.2E-2</v>
      </c>
      <c r="I25" s="10">
        <f t="shared" si="2"/>
        <v>7.0000000000000007E-2</v>
      </c>
      <c r="J25" s="14">
        <f t="shared" si="1"/>
        <v>40786.060000000005</v>
      </c>
    </row>
    <row r="26" spans="1:10" s="20" customFormat="1">
      <c r="I26" s="10"/>
    </row>
    <row r="27" spans="1:10">
      <c r="A27" s="4" t="s">
        <v>5</v>
      </c>
      <c r="B27" s="4" t="s">
        <v>86</v>
      </c>
      <c r="C27" s="14">
        <v>1</v>
      </c>
      <c r="D27" s="9">
        <v>2959373</v>
      </c>
      <c r="E27" s="15">
        <v>5186159</v>
      </c>
      <c r="F27" s="12">
        <f t="shared" ref="F27:F37" si="3">E27*1000/D27</f>
        <v>1752.4519551945632</v>
      </c>
      <c r="G27" s="10">
        <v>0.11899999999999999</v>
      </c>
      <c r="H27" s="10">
        <v>5.6000000000000001E-2</v>
      </c>
      <c r="I27" s="10">
        <f t="shared" si="2"/>
        <v>6.3E-2</v>
      </c>
      <c r="J27" s="14">
        <f t="shared" ref="J27:J37" si="4">I27*D27</f>
        <v>186440.49900000001</v>
      </c>
    </row>
    <row r="28" spans="1:10">
      <c r="A28" s="4" t="s">
        <v>16</v>
      </c>
      <c r="B28" s="4" t="s">
        <v>87</v>
      </c>
      <c r="C28" s="14">
        <v>1</v>
      </c>
      <c r="D28" s="9">
        <v>3090416</v>
      </c>
      <c r="E28" s="15">
        <v>5049952</v>
      </c>
      <c r="F28" s="12">
        <f t="shared" si="3"/>
        <v>1634.068682015625</v>
      </c>
      <c r="G28" s="10">
        <v>0.104</v>
      </c>
      <c r="H28" s="10">
        <v>0.06</v>
      </c>
      <c r="I28" s="10">
        <f t="shared" si="2"/>
        <v>4.3999999999999997E-2</v>
      </c>
      <c r="J28" s="14">
        <f t="shared" si="4"/>
        <v>135978.304</v>
      </c>
    </row>
    <row r="29" spans="1:10">
      <c r="A29" s="4" t="s">
        <v>18</v>
      </c>
      <c r="B29" s="4" t="s">
        <v>88</v>
      </c>
      <c r="C29" s="14">
        <v>1</v>
      </c>
      <c r="D29" s="9">
        <v>4395295</v>
      </c>
      <c r="E29" s="15">
        <v>7185485</v>
      </c>
      <c r="F29" s="12">
        <f t="shared" si="3"/>
        <v>1634.8129078935544</v>
      </c>
      <c r="G29" s="10">
        <v>0.09</v>
      </c>
      <c r="H29" s="10">
        <v>0.06</v>
      </c>
      <c r="I29" s="10">
        <f t="shared" si="2"/>
        <v>0.03</v>
      </c>
      <c r="J29" s="14">
        <f t="shared" si="4"/>
        <v>131858.85</v>
      </c>
    </row>
    <row r="30" spans="1:10">
      <c r="A30" s="4" t="s">
        <v>20</v>
      </c>
      <c r="B30" s="4" t="s">
        <v>89</v>
      </c>
      <c r="C30" s="14">
        <v>1</v>
      </c>
      <c r="D30" s="9">
        <v>1328302</v>
      </c>
      <c r="E30" s="15">
        <v>2937027</v>
      </c>
      <c r="F30" s="12">
        <f t="shared" si="3"/>
        <v>2211.1138882573391</v>
      </c>
      <c r="G30" s="10">
        <v>9.4E-2</v>
      </c>
      <c r="H30" s="10">
        <v>7.4999999999999997E-2</v>
      </c>
      <c r="I30" s="10">
        <f t="shared" si="2"/>
        <v>1.9000000000000003E-2</v>
      </c>
      <c r="J30" s="14">
        <f t="shared" si="4"/>
        <v>25237.738000000005</v>
      </c>
    </row>
    <row r="31" spans="1:10">
      <c r="A31" s="4" t="s">
        <v>26</v>
      </c>
      <c r="B31" s="4" t="s">
        <v>90</v>
      </c>
      <c r="C31" s="14">
        <v>1</v>
      </c>
      <c r="D31" s="9">
        <v>6044171</v>
      </c>
      <c r="E31" s="15">
        <v>8335522</v>
      </c>
      <c r="F31" s="12">
        <f t="shared" si="3"/>
        <v>1379.1009552840248</v>
      </c>
      <c r="G31" s="10">
        <v>9.5000000000000001E-2</v>
      </c>
      <c r="H31" s="10">
        <v>5.5E-2</v>
      </c>
      <c r="I31" s="10">
        <f t="shared" si="2"/>
        <v>0.04</v>
      </c>
      <c r="J31" s="14">
        <f t="shared" si="4"/>
        <v>241766.84</v>
      </c>
    </row>
    <row r="32" spans="1:10">
      <c r="A32" s="4" t="s">
        <v>27</v>
      </c>
      <c r="B32" s="4" t="s">
        <v>91</v>
      </c>
      <c r="C32" s="14">
        <v>1</v>
      </c>
      <c r="D32" s="9">
        <v>1015165</v>
      </c>
      <c r="E32" s="15">
        <v>1378946</v>
      </c>
      <c r="F32" s="12">
        <f t="shared" si="3"/>
        <v>1358.3466727083774</v>
      </c>
      <c r="G32" s="10">
        <v>6.0999999999999999E-2</v>
      </c>
      <c r="H32" s="10">
        <v>4.7E-2</v>
      </c>
      <c r="I32" s="10">
        <f t="shared" si="2"/>
        <v>1.3999999999999999E-2</v>
      </c>
      <c r="J32" s="14">
        <f t="shared" si="4"/>
        <v>14212.309999999998</v>
      </c>
    </row>
    <row r="33" spans="1:14">
      <c r="A33" s="4" t="s">
        <v>29</v>
      </c>
      <c r="B33" s="4" t="s">
        <v>92</v>
      </c>
      <c r="C33" s="14">
        <v>1</v>
      </c>
      <c r="D33" s="9">
        <v>2790136</v>
      </c>
      <c r="E33" s="15">
        <v>2460648</v>
      </c>
      <c r="F33" s="12">
        <f t="shared" si="3"/>
        <v>881.90969902542383</v>
      </c>
      <c r="G33" s="10">
        <v>8.4000000000000005E-2</v>
      </c>
      <c r="H33" s="10">
        <v>1.4E-2</v>
      </c>
      <c r="I33" s="10">
        <f t="shared" si="2"/>
        <v>7.0000000000000007E-2</v>
      </c>
      <c r="J33" s="14">
        <f t="shared" si="4"/>
        <v>195309.52000000002</v>
      </c>
    </row>
    <row r="34" spans="1:14">
      <c r="A34" s="4" t="s">
        <v>30</v>
      </c>
      <c r="B34" s="4" t="s">
        <v>93</v>
      </c>
      <c r="C34" s="14">
        <v>1</v>
      </c>
      <c r="D34" s="9">
        <v>1323459</v>
      </c>
      <c r="E34" s="15">
        <v>1915201</v>
      </c>
      <c r="F34" s="12">
        <f t="shared" si="3"/>
        <v>1447.1177422194417</v>
      </c>
      <c r="G34" s="10">
        <v>8.3000000000000004E-2</v>
      </c>
      <c r="H34" s="10">
        <v>2.5999999999999999E-2</v>
      </c>
      <c r="I34" s="10">
        <f t="shared" si="2"/>
        <v>5.7000000000000009E-2</v>
      </c>
      <c r="J34" s="14">
        <f t="shared" si="4"/>
        <v>75437.163000000015</v>
      </c>
    </row>
    <row r="35" spans="1:14">
      <c r="A35" s="4" t="s">
        <v>31</v>
      </c>
      <c r="B35" s="4" t="s">
        <v>94</v>
      </c>
      <c r="C35" s="14">
        <v>1</v>
      </c>
      <c r="D35" s="9">
        <v>8899339</v>
      </c>
      <c r="E35" s="15">
        <v>14933012</v>
      </c>
      <c r="F35" s="12">
        <f t="shared" si="3"/>
        <v>1677.9911406903366</v>
      </c>
      <c r="G35" s="10">
        <v>0.107</v>
      </c>
      <c r="H35" s="10">
        <v>7.0999999999999994E-2</v>
      </c>
      <c r="I35" s="10">
        <f t="shared" si="2"/>
        <v>3.6000000000000004E-2</v>
      </c>
      <c r="J35" s="14">
        <f t="shared" si="4"/>
        <v>320376.20400000003</v>
      </c>
    </row>
    <row r="36" spans="1:14">
      <c r="A36" s="4" t="s">
        <v>32</v>
      </c>
      <c r="B36" s="4" t="s">
        <v>95</v>
      </c>
      <c r="C36" s="14">
        <v>1</v>
      </c>
      <c r="D36" s="9">
        <v>2085287</v>
      </c>
      <c r="E36" s="15">
        <v>4043920</v>
      </c>
      <c r="F36" s="12">
        <f t="shared" si="3"/>
        <v>1939.2630366947092</v>
      </c>
      <c r="G36" s="10">
        <v>0.109</v>
      </c>
      <c r="H36" s="10">
        <v>4.8000000000000001E-2</v>
      </c>
      <c r="I36" s="10">
        <f t="shared" si="2"/>
        <v>6.0999999999999999E-2</v>
      </c>
      <c r="J36" s="14">
        <f t="shared" si="4"/>
        <v>127202.507</v>
      </c>
    </row>
    <row r="37" spans="1:14">
      <c r="A37" s="4" t="s">
        <v>47</v>
      </c>
      <c r="B37" s="4" t="s">
        <v>96</v>
      </c>
      <c r="C37" s="14">
        <v>1</v>
      </c>
      <c r="D37" s="9">
        <v>8260405</v>
      </c>
      <c r="E37" s="15">
        <v>10080454</v>
      </c>
      <c r="F37" s="12">
        <f t="shared" si="3"/>
        <v>1220.3341119472955</v>
      </c>
      <c r="G37" s="10">
        <v>8.8999999999999996E-2</v>
      </c>
      <c r="H37" s="10">
        <v>5.0999999999999997E-2</v>
      </c>
      <c r="I37" s="10">
        <f t="shared" si="2"/>
        <v>3.7999999999999999E-2</v>
      </c>
      <c r="J37" s="14">
        <f t="shared" si="4"/>
        <v>313895.39</v>
      </c>
    </row>
    <row r="38" spans="1:14" s="20" customFormat="1">
      <c r="I38" s="10"/>
    </row>
    <row r="39" spans="1:14">
      <c r="A39" s="4" t="s">
        <v>6</v>
      </c>
      <c r="B39" s="4" t="s">
        <v>97</v>
      </c>
      <c r="C39" s="14">
        <v>2</v>
      </c>
      <c r="D39" s="9">
        <v>38332521</v>
      </c>
      <c r="E39" s="15">
        <v>60431781</v>
      </c>
      <c r="F39" s="12">
        <f t="shared" ref="F39:F53" si="5">E39*1000/D39</f>
        <v>1576.5146518800577</v>
      </c>
      <c r="G39" s="10">
        <v>0.105</v>
      </c>
      <c r="H39" s="10">
        <v>8.6999999999999994E-2</v>
      </c>
      <c r="I39" s="10">
        <f t="shared" si="2"/>
        <v>1.8000000000000002E-2</v>
      </c>
      <c r="J39" s="14">
        <f t="shared" ref="J39:J53" si="6">I39*D39</f>
        <v>689985.37800000003</v>
      </c>
    </row>
    <row r="40" spans="1:14">
      <c r="A40" s="4" t="s">
        <v>7</v>
      </c>
      <c r="B40" s="4" t="s">
        <v>98</v>
      </c>
      <c r="C40" s="14">
        <v>2</v>
      </c>
      <c r="D40" s="9">
        <v>5268367</v>
      </c>
      <c r="E40" s="15">
        <v>5553873</v>
      </c>
      <c r="F40" s="12">
        <f t="shared" si="5"/>
        <v>1054.1925040529636</v>
      </c>
      <c r="G40" s="10">
        <v>8.2000000000000003E-2</v>
      </c>
      <c r="H40" s="10">
        <v>4.5999999999999999E-2</v>
      </c>
      <c r="I40" s="10">
        <f t="shared" si="2"/>
        <v>3.6000000000000004E-2</v>
      </c>
      <c r="J40" s="14">
        <f t="shared" si="6"/>
        <v>189661.21200000003</v>
      </c>
      <c r="M40" t="s">
        <v>115</v>
      </c>
      <c r="N40" t="s">
        <v>116</v>
      </c>
    </row>
    <row r="41" spans="1:14">
      <c r="A41" s="4" t="s">
        <v>8</v>
      </c>
      <c r="B41" s="4" t="s">
        <v>99</v>
      </c>
      <c r="C41" s="14">
        <v>2</v>
      </c>
      <c r="D41" s="9">
        <v>3596080</v>
      </c>
      <c r="E41" s="15">
        <v>6467136</v>
      </c>
      <c r="F41" s="12">
        <f t="shared" si="5"/>
        <v>1798.3849080109453</v>
      </c>
      <c r="G41" s="10">
        <v>0.105</v>
      </c>
      <c r="H41" s="10">
        <v>5.2999999999999999E-2</v>
      </c>
      <c r="I41" s="10">
        <f t="shared" si="2"/>
        <v>5.1999999999999998E-2</v>
      </c>
      <c r="J41" s="14">
        <f t="shared" si="6"/>
        <v>186996.16</v>
      </c>
      <c r="L41" s="13" t="s">
        <v>112</v>
      </c>
      <c r="M41" s="17">
        <f>SUM(E2:E53)*1000/SUM(D2:D53)</f>
        <v>1530.1143528169671</v>
      </c>
      <c r="N41" s="17">
        <f>AVERAGE(F2:F53)</f>
        <v>1560.3324985144156</v>
      </c>
    </row>
    <row r="42" spans="1:14">
      <c r="A42" s="4" t="s">
        <v>9</v>
      </c>
      <c r="B42" s="4" t="s">
        <v>100</v>
      </c>
      <c r="C42" s="14">
        <v>2</v>
      </c>
      <c r="D42" s="9">
        <v>925749</v>
      </c>
      <c r="E42" s="15">
        <v>1892436</v>
      </c>
      <c r="F42" s="12">
        <f t="shared" si="5"/>
        <v>2044.221489842279</v>
      </c>
      <c r="G42" s="10">
        <v>5.5E-2</v>
      </c>
      <c r="H42" s="10">
        <v>4.8000000000000001E-2</v>
      </c>
      <c r="I42" s="10">
        <f t="shared" si="2"/>
        <v>6.9999999999999993E-3</v>
      </c>
      <c r="J42" s="14">
        <f t="shared" si="6"/>
        <v>6480.2429999999995</v>
      </c>
      <c r="L42" s="13" t="s">
        <v>113</v>
      </c>
      <c r="M42" s="21">
        <f>SUM(J2:J53)/SUM(D2:D53)</f>
        <v>5.5179161252074962E-2</v>
      </c>
      <c r="N42" s="21">
        <f>AVERAGE(I2:I53)</f>
        <v>5.1220000000000009E-2</v>
      </c>
    </row>
    <row r="43" spans="1:14">
      <c r="A43" s="4" t="s">
        <v>12</v>
      </c>
      <c r="B43" s="4" t="s">
        <v>101</v>
      </c>
      <c r="C43" s="14">
        <v>2</v>
      </c>
      <c r="D43" s="9">
        <v>1404054</v>
      </c>
      <c r="E43" s="15">
        <v>2021504</v>
      </c>
      <c r="F43" s="12">
        <f t="shared" si="5"/>
        <v>1439.7622883450351</v>
      </c>
      <c r="G43" s="10">
        <v>0.13400000000000001</v>
      </c>
      <c r="H43" s="10">
        <v>7.0000000000000007E-2</v>
      </c>
      <c r="I43" s="10">
        <f t="shared" si="2"/>
        <v>6.4000000000000001E-2</v>
      </c>
      <c r="J43" s="14">
        <f t="shared" si="6"/>
        <v>89859.456000000006</v>
      </c>
    </row>
    <row r="44" spans="1:14">
      <c r="A44" s="4" t="s">
        <v>14</v>
      </c>
      <c r="B44" s="4" t="s">
        <v>102</v>
      </c>
      <c r="C44" s="14">
        <v>2</v>
      </c>
      <c r="D44" s="9">
        <v>12882135</v>
      </c>
      <c r="E44" s="15">
        <v>16154614</v>
      </c>
      <c r="F44" s="12">
        <f t="shared" si="5"/>
        <v>1254.0323478988537</v>
      </c>
      <c r="G44" s="10">
        <v>0.13200000000000001</v>
      </c>
      <c r="H44" s="10">
        <v>4.5999999999999999E-2</v>
      </c>
      <c r="I44" s="10">
        <f t="shared" si="2"/>
        <v>8.6000000000000007E-2</v>
      </c>
      <c r="J44" s="14">
        <f t="shared" si="6"/>
        <v>1107863.6100000001</v>
      </c>
      <c r="L44" s="13" t="s">
        <v>117</v>
      </c>
      <c r="N44" s="17">
        <f>MEDIAN(F2:F53)</f>
        <v>1443.4400152822384</v>
      </c>
    </row>
    <row r="45" spans="1:14">
      <c r="A45" s="4" t="s">
        <v>21</v>
      </c>
      <c r="B45" s="4" t="s">
        <v>103</v>
      </c>
      <c r="C45" s="14">
        <v>2</v>
      </c>
      <c r="D45" s="9">
        <v>5928814</v>
      </c>
      <c r="E45" s="15">
        <v>10077503</v>
      </c>
      <c r="F45" s="12">
        <f t="shared" si="5"/>
        <v>1699.7502367252539</v>
      </c>
      <c r="G45" s="10">
        <v>9.7000000000000003E-2</v>
      </c>
      <c r="H45" s="10">
        <v>6.7000000000000004E-2</v>
      </c>
      <c r="I45" s="10">
        <f t="shared" si="2"/>
        <v>0.03</v>
      </c>
      <c r="J45" s="14">
        <f t="shared" si="6"/>
        <v>177864.41999999998</v>
      </c>
      <c r="L45" s="13" t="s">
        <v>118</v>
      </c>
      <c r="N45" s="21">
        <f>MEDIAN(I2:I53)</f>
        <v>5.1499999999999997E-2</v>
      </c>
    </row>
    <row r="46" spans="1:14">
      <c r="A46" s="4" t="s">
        <v>22</v>
      </c>
      <c r="B46" s="4" t="s">
        <v>104</v>
      </c>
      <c r="C46" s="14">
        <v>2</v>
      </c>
      <c r="D46" s="9">
        <v>6692824</v>
      </c>
      <c r="E46" s="15">
        <v>14985285</v>
      </c>
      <c r="F46" s="12">
        <f t="shared" si="5"/>
        <v>2239.0077790780097</v>
      </c>
      <c r="G46" s="10">
        <v>0.104</v>
      </c>
      <c r="H46" s="10">
        <v>4.9000000000000002E-2</v>
      </c>
      <c r="I46" s="10">
        <f t="shared" si="2"/>
        <v>5.4999999999999993E-2</v>
      </c>
      <c r="J46" s="14">
        <f t="shared" si="6"/>
        <v>368105.31999999995</v>
      </c>
    </row>
    <row r="47" spans="1:14">
      <c r="A47" s="4" t="s">
        <v>24</v>
      </c>
      <c r="B47" s="4" t="s">
        <v>105</v>
      </c>
      <c r="C47" s="14">
        <v>2</v>
      </c>
      <c r="D47" s="9">
        <v>5420380</v>
      </c>
      <c r="E47" s="15">
        <v>13139201</v>
      </c>
      <c r="F47" s="12">
        <f t="shared" si="5"/>
        <v>2424.036875643405</v>
      </c>
      <c r="G47" s="10">
        <v>8.7999999999999995E-2</v>
      </c>
      <c r="H47" s="10">
        <v>7.4999999999999997E-2</v>
      </c>
      <c r="I47" s="10">
        <f t="shared" si="2"/>
        <v>1.2999999999999998E-2</v>
      </c>
      <c r="J47" s="14">
        <f t="shared" si="6"/>
        <v>70464.939999999988</v>
      </c>
    </row>
    <row r="48" spans="1:14">
      <c r="A48" s="4" t="s">
        <v>33</v>
      </c>
      <c r="B48" s="4" t="s">
        <v>106</v>
      </c>
      <c r="C48" s="14">
        <v>2</v>
      </c>
      <c r="D48" s="9">
        <v>19651127</v>
      </c>
      <c r="E48" s="15">
        <v>50947126</v>
      </c>
      <c r="F48" s="12">
        <f t="shared" si="5"/>
        <v>2592.5803644747702</v>
      </c>
      <c r="G48" s="10">
        <v>0.104</v>
      </c>
      <c r="H48" s="10">
        <v>8.1000000000000003E-2</v>
      </c>
      <c r="I48" s="10">
        <f t="shared" si="2"/>
        <v>2.2999999999999993E-2</v>
      </c>
      <c r="J48" s="14">
        <f t="shared" si="6"/>
        <v>451975.92099999986</v>
      </c>
    </row>
    <row r="49" spans="1:10">
      <c r="A49" s="4" t="s">
        <v>38</v>
      </c>
      <c r="B49" s="4" t="s">
        <v>107</v>
      </c>
      <c r="C49" s="14">
        <v>2</v>
      </c>
      <c r="D49" s="9">
        <v>3930065</v>
      </c>
      <c r="E49" s="15">
        <v>5783559</v>
      </c>
      <c r="F49" s="12">
        <f t="shared" si="5"/>
        <v>1471.6191716930891</v>
      </c>
      <c r="G49" s="10">
        <v>8.1000000000000003E-2</v>
      </c>
      <c r="H49" s="10">
        <v>6.5000000000000002E-2</v>
      </c>
      <c r="I49" s="10">
        <f t="shared" si="2"/>
        <v>1.6E-2</v>
      </c>
      <c r="J49" s="14">
        <f t="shared" si="6"/>
        <v>62881.04</v>
      </c>
    </row>
    <row r="50" spans="1:10">
      <c r="A50" s="4" t="s">
        <v>40</v>
      </c>
      <c r="B50" s="4" t="s">
        <v>108</v>
      </c>
      <c r="C50" s="14">
        <v>2</v>
      </c>
      <c r="D50" s="9">
        <v>1051511</v>
      </c>
      <c r="E50" s="15">
        <v>2254566</v>
      </c>
      <c r="F50" s="12">
        <f t="shared" si="5"/>
        <v>2144.12022318359</v>
      </c>
      <c r="G50" s="10">
        <v>0.125</v>
      </c>
      <c r="H50" s="10">
        <v>6.3E-2</v>
      </c>
      <c r="I50" s="10">
        <f t="shared" si="2"/>
        <v>6.2E-2</v>
      </c>
      <c r="J50" s="14">
        <f t="shared" si="6"/>
        <v>65193.682000000001</v>
      </c>
    </row>
    <row r="51" spans="1:10">
      <c r="A51" s="4" t="s">
        <v>46</v>
      </c>
      <c r="B51" s="4" t="s">
        <v>109</v>
      </c>
      <c r="C51" s="14">
        <v>2</v>
      </c>
      <c r="D51" s="9">
        <v>626630</v>
      </c>
      <c r="E51" s="15">
        <v>1499900</v>
      </c>
      <c r="F51" s="12">
        <f t="shared" si="5"/>
        <v>2393.5974977259307</v>
      </c>
      <c r="G51" s="10">
        <v>8.8999999999999996E-2</v>
      </c>
      <c r="H51" s="10">
        <v>7.6999999999999999E-2</v>
      </c>
      <c r="I51" s="10">
        <f t="shared" si="2"/>
        <v>1.1999999999999997E-2</v>
      </c>
      <c r="J51" s="14">
        <f t="shared" si="6"/>
        <v>7519.5599999999977</v>
      </c>
    </row>
    <row r="52" spans="1:10">
      <c r="A52" s="4" t="s">
        <v>48</v>
      </c>
      <c r="B52" s="4" t="s">
        <v>110</v>
      </c>
      <c r="C52" s="14">
        <v>2</v>
      </c>
      <c r="D52" s="9">
        <v>6971406</v>
      </c>
      <c r="E52" s="15">
        <v>8529937</v>
      </c>
      <c r="F52" s="12">
        <f t="shared" si="5"/>
        <v>1223.5604984130891</v>
      </c>
      <c r="G52" s="10">
        <v>0.16800000000000001</v>
      </c>
      <c r="H52" s="10">
        <v>2.4E-2</v>
      </c>
      <c r="I52" s="10">
        <f t="shared" si="2"/>
        <v>0.14400000000000002</v>
      </c>
      <c r="J52" s="14">
        <f t="shared" si="6"/>
        <v>1003882.4640000002</v>
      </c>
    </row>
    <row r="53" spans="1:10">
      <c r="A53" s="4" t="s">
        <v>49</v>
      </c>
      <c r="B53" s="4" t="s">
        <v>111</v>
      </c>
      <c r="C53" s="14">
        <v>2</v>
      </c>
      <c r="D53" s="9">
        <v>1854304</v>
      </c>
      <c r="E53" s="15">
        <v>3247388</v>
      </c>
      <c r="F53" s="12">
        <f t="shared" si="5"/>
        <v>1751.2705575784769</v>
      </c>
      <c r="G53" s="10">
        <v>8.6999999999999994E-2</v>
      </c>
      <c r="H53" s="10">
        <v>6.5000000000000002E-2</v>
      </c>
      <c r="I53" s="10">
        <f t="shared" si="2"/>
        <v>2.1999999999999992E-2</v>
      </c>
      <c r="J53" s="14">
        <f t="shared" si="6"/>
        <v>40794.687999999987</v>
      </c>
    </row>
    <row r="54" spans="1:10">
      <c r="A54" s="2" t="s">
        <v>52</v>
      </c>
      <c r="B54" s="2"/>
      <c r="C54" s="2"/>
      <c r="D54" s="1"/>
      <c r="E54" s="1"/>
      <c r="F54" s="1"/>
    </row>
    <row r="57" spans="1:10">
      <c r="A57" s="3" t="s">
        <v>53</v>
      </c>
      <c r="B57" s="3"/>
      <c r="C57" s="3"/>
      <c r="D57" s="1"/>
      <c r="E57" s="1"/>
      <c r="F57" s="1"/>
    </row>
    <row r="58" spans="1:10">
      <c r="A58" s="1" t="s">
        <v>54</v>
      </c>
      <c r="B58" s="1"/>
      <c r="C58" s="1"/>
      <c r="D58" s="1"/>
      <c r="E58" s="1"/>
      <c r="F58" s="1"/>
    </row>
    <row r="61" spans="1:10">
      <c r="A61" s="5" t="s">
        <v>55</v>
      </c>
      <c r="B61" s="5"/>
      <c r="C61" s="5"/>
      <c r="D61" s="1"/>
      <c r="E61" s="1"/>
      <c r="F61" s="1"/>
    </row>
    <row r="65" spans="1:1">
      <c r="A65" t="s">
        <v>121</v>
      </c>
    </row>
    <row r="67" spans="1:1">
      <c r="A67" t="s">
        <v>60</v>
      </c>
    </row>
  </sheetData>
  <sortState ref="A2:J51">
    <sortCondition ref="C2:C51"/>
    <sortCondition ref="A2:A51"/>
  </sortState>
  <hyperlinks>
    <hyperlink ref="A61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2015-04-10T02:29:25Z</dcterms:created>
  <dcterms:modified xsi:type="dcterms:W3CDTF">2015-04-11T05:30:32Z</dcterms:modified>
</cp:coreProperties>
</file>