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6845" windowHeight="9525" activeTab="1"/>
  </bookViews>
  <sheets>
    <sheet name="Breakdown" sheetId="4" r:id="rId1"/>
    <sheet name="TotEffect" sheetId="1" r:id="rId2"/>
    <sheet name="PerTaxpayer" sheetId="5" r:id="rId3"/>
    <sheet name="States" sheetId="6" r:id="rId4"/>
  </sheets>
  <calcPr calcId="145621"/>
</workbook>
</file>

<file path=xl/calcChain.xml><?xml version="1.0" encoding="utf-8"?>
<calcChain xmlns="http://schemas.openxmlformats.org/spreadsheetml/2006/main">
  <c r="D3" i="5" l="1"/>
  <c r="F3" i="5"/>
  <c r="G3" i="5"/>
  <c r="H3" i="5" s="1"/>
  <c r="D4" i="5"/>
  <c r="F4" i="5"/>
  <c r="D5" i="5"/>
  <c r="F5" i="5"/>
  <c r="D6" i="5"/>
  <c r="F6" i="5"/>
  <c r="G6" i="5"/>
  <c r="H6" i="5" s="1"/>
  <c r="D7" i="5"/>
  <c r="F7" i="5"/>
  <c r="D8" i="5"/>
  <c r="F8" i="5"/>
  <c r="D9" i="5"/>
  <c r="F9" i="5"/>
  <c r="G9" i="5"/>
  <c r="H9" i="5" s="1"/>
  <c r="B47" i="5"/>
  <c r="G4" i="5" s="1"/>
  <c r="H4" i="5" s="1"/>
  <c r="D2" i="4"/>
  <c r="C2" i="4"/>
  <c r="C7" i="4"/>
  <c r="C6" i="4"/>
  <c r="C5" i="4"/>
  <c r="C4" i="4"/>
  <c r="B34" i="4"/>
  <c r="H26" i="4" s="1"/>
  <c r="F26" i="4"/>
  <c r="J26" i="4" s="1"/>
  <c r="E26" i="4"/>
  <c r="H25" i="4"/>
  <c r="E25" i="4"/>
  <c r="F25" i="4" s="1"/>
  <c r="J25" i="4" s="1"/>
  <c r="D6" i="4" s="1"/>
  <c r="E24" i="4"/>
  <c r="H24" i="4" s="1"/>
  <c r="E21" i="4"/>
  <c r="F21" i="4" s="1"/>
  <c r="F20" i="4"/>
  <c r="E20" i="4"/>
  <c r="E19" i="4"/>
  <c r="F19" i="4" s="1"/>
  <c r="J18" i="4"/>
  <c r="E18" i="4"/>
  <c r="F18" i="4" s="1"/>
  <c r="H18" i="4" s="1"/>
  <c r="L18" i="4" s="1"/>
  <c r="D4" i="4" s="1"/>
  <c r="D5" i="1"/>
  <c r="D4" i="1"/>
  <c r="D3" i="1"/>
  <c r="D2" i="1"/>
  <c r="H28" i="1"/>
  <c r="J28" i="1" s="1"/>
  <c r="C5" i="1" s="1"/>
  <c r="J20" i="1"/>
  <c r="E28" i="1"/>
  <c r="F28" i="1" s="1"/>
  <c r="E27" i="1"/>
  <c r="F27" i="1" s="1"/>
  <c r="E26" i="1"/>
  <c r="F26" i="1" s="1"/>
  <c r="E23" i="1"/>
  <c r="F23" i="1" s="1"/>
  <c r="E22" i="1"/>
  <c r="F22" i="1" s="1"/>
  <c r="E21" i="1"/>
  <c r="F21" i="1" s="1"/>
  <c r="E20" i="1"/>
  <c r="F20" i="1" s="1"/>
  <c r="B36" i="1"/>
  <c r="G8" i="5" l="1"/>
  <c r="H8" i="5" s="1"/>
  <c r="G5" i="5"/>
  <c r="H5" i="5" s="1"/>
  <c r="G7" i="5"/>
  <c r="H7" i="5" s="1"/>
  <c r="D7" i="4"/>
  <c r="F24" i="4"/>
  <c r="J24" i="4" s="1"/>
  <c r="D5" i="4" s="1"/>
  <c r="J27" i="1"/>
  <c r="C4" i="1" s="1"/>
  <c r="H26" i="1"/>
  <c r="J26" i="1" s="1"/>
  <c r="C3" i="1" s="1"/>
  <c r="H27" i="1"/>
  <c r="H20" i="1"/>
  <c r="L20" i="1" s="1"/>
  <c r="C2" i="1" s="1"/>
</calcChain>
</file>

<file path=xl/sharedStrings.xml><?xml version="1.0" encoding="utf-8"?>
<sst xmlns="http://schemas.openxmlformats.org/spreadsheetml/2006/main" count="131" uniqueCount="98">
  <si>
    <t>Deficit</t>
  </si>
  <si>
    <t>Filers</t>
  </si>
  <si>
    <t>Each</t>
  </si>
  <si>
    <t>https://www.irs.gov/pub/irs-soi/15inlinecount.pdf</t>
  </si>
  <si>
    <t>Bottom 80%</t>
  </si>
  <si>
    <t>Top 1%</t>
  </si>
  <si>
    <t>Count</t>
  </si>
  <si>
    <t>Bottom 80</t>
  </si>
  <si>
    <t>0-20</t>
  </si>
  <si>
    <t>20-40</t>
  </si>
  <si>
    <t>40-60</t>
  </si>
  <si>
    <t>60-80</t>
  </si>
  <si>
    <t>avg change</t>
  </si>
  <si>
    <t>80-95</t>
  </si>
  <si>
    <t>95-99</t>
  </si>
  <si>
    <t>Percent</t>
  </si>
  <si>
    <t>Tot</t>
  </si>
  <si>
    <t>Grand tot</t>
  </si>
  <si>
    <t>99-100</t>
  </si>
  <si>
    <t>Bracket tot</t>
  </si>
  <si>
    <t>https://www.jct.gov/publications.html?func=startdown&amp;id=5045</t>
  </si>
  <si>
    <t>http://itep.org/wp-content/uploads/ITEP-Updated-Senate-Tax-Analysis_NtlState-2019-and-2027.xlsx</t>
  </si>
  <si>
    <t>Impact</t>
  </si>
  <si>
    <t>Millions</t>
  </si>
  <si>
    <t>Billions</t>
  </si>
  <si>
    <t>Growth</t>
  </si>
  <si>
    <t>81% - 95%</t>
  </si>
  <si>
    <t>96% - 99%</t>
  </si>
  <si>
    <t>$1M</t>
  </si>
  <si>
    <t>$500k</t>
  </si>
  <si>
    <t>$200k</t>
  </si>
  <si>
    <t>$100k</t>
  </si>
  <si>
    <t>$60k</t>
  </si>
  <si>
    <t>$40k</t>
  </si>
  <si>
    <t>$20k</t>
  </si>
  <si>
    <t>2019dtot</t>
  </si>
  <si>
    <t>2019debt</t>
  </si>
  <si>
    <t>2027tot</t>
  </si>
  <si>
    <t>2019tot</t>
  </si>
  <si>
    <t>Income</t>
  </si>
  <si>
    <t>Shorthand</t>
  </si>
  <si>
    <t>&gt;$607k
(top 1%)</t>
  </si>
  <si>
    <t>&lt;$111k
(bottom 80%)</t>
  </si>
  <si>
    <t>$112k-$239k
(next 15%)</t>
  </si>
  <si>
    <t>Alaska</t>
  </si>
  <si>
    <t>North Carolina</t>
  </si>
  <si>
    <t>Maine</t>
  </si>
  <si>
    <t>Idaho</t>
  </si>
  <si>
    <t>Wyoming</t>
  </si>
  <si>
    <t>Florida</t>
  </si>
  <si>
    <t>Louisiana</t>
  </si>
  <si>
    <t>Mississippi</t>
  </si>
  <si>
    <t>South Carolina</t>
  </si>
  <si>
    <t>North Dakota</t>
  </si>
  <si>
    <t>Nebraska</t>
  </si>
  <si>
    <t>Montana</t>
  </si>
  <si>
    <t>Alabama</t>
  </si>
  <si>
    <t>Georgia</t>
  </si>
  <si>
    <t>Wisconsin</t>
  </si>
  <si>
    <t>West Virginia</t>
  </si>
  <si>
    <t>Oklahoma</t>
  </si>
  <si>
    <t>Indiana</t>
  </si>
  <si>
    <t>Missouri</t>
  </si>
  <si>
    <t>Vermont</t>
  </si>
  <si>
    <t>Texas</t>
  </si>
  <si>
    <t>Tennessee</t>
  </si>
  <si>
    <t>South Dakota</t>
  </si>
  <si>
    <t>Delaware</t>
  </si>
  <si>
    <t>Virginia</t>
  </si>
  <si>
    <t>Michigan</t>
  </si>
  <si>
    <t>Arkansas</t>
  </si>
  <si>
    <t>Rhode Island</t>
  </si>
  <si>
    <t>New Mexico</t>
  </si>
  <si>
    <t>Kentucky</t>
  </si>
  <si>
    <t>Pennsylvania</t>
  </si>
  <si>
    <t>Kansas</t>
  </si>
  <si>
    <t>Iowa</t>
  </si>
  <si>
    <t>Utah</t>
  </si>
  <si>
    <t>Ohio</t>
  </si>
  <si>
    <t>Arizona</t>
  </si>
  <si>
    <t>Washington</t>
  </si>
  <si>
    <t>Oregon</t>
  </si>
  <si>
    <t>New Hampshire</t>
  </si>
  <si>
    <t>California</t>
  </si>
  <si>
    <t>Nevada</t>
  </si>
  <si>
    <t>Illinois</t>
  </si>
  <si>
    <t>Colorado</t>
  </si>
  <si>
    <t>New Jersey</t>
  </si>
  <si>
    <t>Minnesota</t>
  </si>
  <si>
    <t>Maryland</t>
  </si>
  <si>
    <t>Hawaii</t>
  </si>
  <si>
    <t>Connecticut</t>
  </si>
  <si>
    <t>New York</t>
  </si>
  <si>
    <t>Massachusetts</t>
  </si>
  <si>
    <t>District of Columbia</t>
  </si>
  <si>
    <t>State</t>
  </si>
  <si>
    <t>Borrowing</t>
  </si>
  <si>
    <t>$240k-$606k
(next 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</si>
</sst>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"/>
    <numFmt numFmtId="165" formatCode="&quot;$&quot;#,##0.00"/>
    <numFmt numFmtId="166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65" fontId="0" fillId="0" borderId="0" xfId="0" applyNumberFormat="1"/>
    <xf numFmtId="6" fontId="0" fillId="0" borderId="0" xfId="0" applyNumberFormat="1"/>
    <xf numFmtId="166" fontId="0" fillId="0" borderId="0" xfId="0" applyNumberFormat="1"/>
    <xf numFmtId="9" fontId="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0" fontId="0" fillId="0" borderId="0" xfId="0" applyNumberForma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delete val="1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Breakdown!$B$2:$B$3</c:f>
              <c:strCache>
                <c:ptCount val="2"/>
                <c:pt idx="0">
                  <c:v>Borrowing</c:v>
                </c:pt>
                <c:pt idx="1">
                  <c:v>Growth</c:v>
                </c:pt>
              </c:strCache>
            </c:strRef>
          </c:cat>
          <c:val>
            <c:numRef>
              <c:f>Breakdown!$D$2:$D$3</c:f>
              <c:numCache>
                <c:formatCode>"$"#,##0.00</c:formatCode>
                <c:ptCount val="2"/>
                <c:pt idx="0">
                  <c:v>188.8</c:v>
                </c:pt>
                <c:pt idx="1">
                  <c:v>35.700000000000003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21639563283756197"/>
                  <c:y val="0.1301173811606882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164607028288131"/>
                  <c:y val="-0.1835830417031204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1270687518226888"/>
                  <c:y val="-0.1786063721201516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843241469816273"/>
                  <c:y val="0.1714206036745406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Breakdown!$B$4:$B$7</c:f>
              <c:strCache>
                <c:ptCount val="4"/>
                <c:pt idx="0">
                  <c:v>Bottom 80%</c:v>
                </c:pt>
                <c:pt idx="1">
                  <c:v>81% - 95%</c:v>
                </c:pt>
                <c:pt idx="2">
                  <c:v>96% - 99%</c:v>
                </c:pt>
                <c:pt idx="3">
                  <c:v>Top 1%</c:v>
                </c:pt>
              </c:strCache>
            </c:strRef>
          </c:cat>
          <c:val>
            <c:numRef>
              <c:f>Breakdown!$D$4:$D$7</c:f>
              <c:numCache>
                <c:formatCode>"$"#,##0.00</c:formatCode>
                <c:ptCount val="4"/>
                <c:pt idx="0">
                  <c:v>-71.032820135999998</c:v>
                </c:pt>
                <c:pt idx="1">
                  <c:v>-47.179637950500002</c:v>
                </c:pt>
                <c:pt idx="2">
                  <c:v>-60.19730520000001</c:v>
                </c:pt>
                <c:pt idx="3">
                  <c:v>-55.787852594100009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TotEffect!$B$2:$B$5</c:f>
              <c:strCache>
                <c:ptCount val="4"/>
                <c:pt idx="0">
                  <c:v>&lt;$111k
(bottom 80%)</c:v>
                </c:pt>
                <c:pt idx="1">
                  <c:v>$112k-$239k
(next 15%)</c:v>
                </c:pt>
                <c:pt idx="2">
                  <c:v>$240k-$606k
(next 4%)</c:v>
                </c:pt>
                <c:pt idx="3">
                  <c:v>&gt;$607k
(top 1%)</c:v>
                </c:pt>
              </c:strCache>
            </c:strRef>
          </c:cat>
          <c:val>
            <c:numRef>
              <c:f>TotEffect!$D$2:$D$5</c:f>
              <c:numCache>
                <c:formatCode>"$"#,##0.00</c:formatCode>
                <c:ptCount val="4"/>
                <c:pt idx="0">
                  <c:v>-80.007179863999994</c:v>
                </c:pt>
                <c:pt idx="1">
                  <c:v>18.859637950500002</c:v>
                </c:pt>
                <c:pt idx="2">
                  <c:v>52.64530520000001</c:v>
                </c:pt>
                <c:pt idx="3">
                  <c:v>53.899852594100004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55808"/>
        <c:axId val="191954944"/>
      </c:barChart>
      <c:catAx>
        <c:axId val="9605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Income</a:t>
                </a:r>
              </a:p>
            </c:rich>
          </c:tx>
          <c:layout/>
          <c:overlay val="0"/>
        </c:title>
        <c:majorTickMark val="out"/>
        <c:minorTickMark val="none"/>
        <c:tickLblPos val="low"/>
        <c:crossAx val="191954944"/>
        <c:crosses val="autoZero"/>
        <c:auto val="1"/>
        <c:lblAlgn val="ctr"/>
        <c:lblOffset val="100"/>
        <c:noMultiLvlLbl val="0"/>
      </c:catAx>
      <c:valAx>
        <c:axId val="191954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</a:t>
                </a:r>
                <a:r>
                  <a:rPr lang="en-US" baseline="0"/>
                  <a:t> Cumulative Effect (Billions)</a:t>
                </a:r>
                <a:endParaRPr lang="en-US"/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low"/>
        <c:crossAx val="9605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Tax</c:v>
          </c:tx>
          <c:spPr>
            <a:solidFill>
              <a:srgbClr val="92D050"/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PerTaxpayer!$A$3:$A$9</c:f>
              <c:strCache>
                <c:ptCount val="7"/>
                <c:pt idx="0">
                  <c:v>$20k</c:v>
                </c:pt>
                <c:pt idx="1">
                  <c:v>$40k</c:v>
                </c:pt>
                <c:pt idx="2">
                  <c:v>$60k</c:v>
                </c:pt>
                <c:pt idx="3">
                  <c:v>$100k</c:v>
                </c:pt>
                <c:pt idx="4">
                  <c:v>$200k</c:v>
                </c:pt>
                <c:pt idx="5">
                  <c:v>$500k</c:v>
                </c:pt>
                <c:pt idx="6">
                  <c:v>$1M</c:v>
                </c:pt>
              </c:strCache>
            </c:strRef>
          </c:cat>
          <c:val>
            <c:numRef>
              <c:f>PerTaxpayer!$D$3:$D$9</c:f>
              <c:numCache>
                <c:formatCode>"$"#,##0_);[Red]\("$"#,##0\)</c:formatCode>
                <c:ptCount val="7"/>
                <c:pt idx="0">
                  <c:v>100</c:v>
                </c:pt>
                <c:pt idx="1">
                  <c:v>440</c:v>
                </c:pt>
                <c:pt idx="2">
                  <c:v>840</c:v>
                </c:pt>
                <c:pt idx="3">
                  <c:v>1400</c:v>
                </c:pt>
                <c:pt idx="4">
                  <c:v>2600</c:v>
                </c:pt>
                <c:pt idx="5">
                  <c:v>14000</c:v>
                </c:pt>
                <c:pt idx="6">
                  <c:v>18000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2226048"/>
        <c:axId val="197233472"/>
      </c:barChart>
      <c:catAx>
        <c:axId val="172226048"/>
        <c:scaling>
          <c:orientation val="minMax"/>
        </c:scaling>
        <c:delete val="0"/>
        <c:axPos val="b"/>
        <c:numFmt formatCode="&quot;$&quot;#,##0_);[Red]\(&quot;$&quot;#,##0\)" sourceLinked="1"/>
        <c:majorTickMark val="out"/>
        <c:minorTickMark val="none"/>
        <c:tickLblPos val="low"/>
        <c:crossAx val="197233472"/>
        <c:crosses val="autoZero"/>
        <c:auto val="1"/>
        <c:lblAlgn val="ctr"/>
        <c:lblOffset val="100"/>
        <c:noMultiLvlLbl val="0"/>
      </c:catAx>
      <c:valAx>
        <c:axId val="197233472"/>
        <c:scaling>
          <c:orientation val="minMax"/>
          <c:max val="1200"/>
          <c:min val="-20000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17222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2027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Tax</c:v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PerTaxpayer!$A$3:$A$9</c:f>
              <c:strCache>
                <c:ptCount val="7"/>
                <c:pt idx="0">
                  <c:v>$20k</c:v>
                </c:pt>
                <c:pt idx="1">
                  <c:v>$40k</c:v>
                </c:pt>
                <c:pt idx="2">
                  <c:v>$60k</c:v>
                </c:pt>
                <c:pt idx="3">
                  <c:v>$100k</c:v>
                </c:pt>
                <c:pt idx="4">
                  <c:v>$200k</c:v>
                </c:pt>
                <c:pt idx="5">
                  <c:v>$500k</c:v>
                </c:pt>
                <c:pt idx="6">
                  <c:v>$1M</c:v>
                </c:pt>
              </c:strCache>
            </c:strRef>
          </c:cat>
          <c:val>
            <c:numRef>
              <c:f>PerTaxpayer!$F$3:$F$9</c:f>
              <c:numCache>
                <c:formatCode>"$"#,##0_);[Red]\("$"#,##0\)</c:formatCode>
                <c:ptCount val="7"/>
                <c:pt idx="0">
                  <c:v>-220</c:v>
                </c:pt>
                <c:pt idx="1">
                  <c:v>-200</c:v>
                </c:pt>
                <c:pt idx="2">
                  <c:v>-60</c:v>
                </c:pt>
                <c:pt idx="3">
                  <c:v>100</c:v>
                </c:pt>
                <c:pt idx="4">
                  <c:v>200</c:v>
                </c:pt>
                <c:pt idx="5">
                  <c:v>1000</c:v>
                </c:pt>
                <c:pt idx="6">
                  <c:v>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94088960"/>
        <c:axId val="197236352"/>
      </c:barChart>
      <c:catAx>
        <c:axId val="194088960"/>
        <c:scaling>
          <c:orientation val="minMax"/>
        </c:scaling>
        <c:delete val="0"/>
        <c:axPos val="b"/>
        <c:numFmt formatCode="&quot;$&quot;#,##0_);[Red]\(&quot;$&quot;#,##0\)" sourceLinked="1"/>
        <c:majorTickMark val="out"/>
        <c:minorTickMark val="none"/>
        <c:tickLblPos val="low"/>
        <c:crossAx val="197236352"/>
        <c:crosses val="autoZero"/>
        <c:auto val="1"/>
        <c:lblAlgn val="ctr"/>
        <c:lblOffset val="100"/>
        <c:noMultiLvlLbl val="0"/>
      </c:catAx>
      <c:valAx>
        <c:axId val="197236352"/>
        <c:scaling>
          <c:orientation val="minMax"/>
          <c:max val="1200"/>
          <c:min val="-20000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19408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2019 Including Debt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Tax</c:v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PerTaxpayer!$A$3:$A$9</c:f>
              <c:strCache>
                <c:ptCount val="7"/>
                <c:pt idx="0">
                  <c:v>$20k</c:v>
                </c:pt>
                <c:pt idx="1">
                  <c:v>$40k</c:v>
                </c:pt>
                <c:pt idx="2">
                  <c:v>$60k</c:v>
                </c:pt>
                <c:pt idx="3">
                  <c:v>$100k</c:v>
                </c:pt>
                <c:pt idx="4">
                  <c:v>$200k</c:v>
                </c:pt>
                <c:pt idx="5">
                  <c:v>$500k</c:v>
                </c:pt>
                <c:pt idx="6">
                  <c:v>$1M</c:v>
                </c:pt>
              </c:strCache>
            </c:strRef>
          </c:cat>
          <c:val>
            <c:numRef>
              <c:f>PerTaxpayer!$H$3:$H$9</c:f>
              <c:numCache>
                <c:formatCode>"$"#,##0_);[Red]\("$"#,##0\)</c:formatCode>
                <c:ptCount val="7"/>
                <c:pt idx="0">
                  <c:v>-1154.5412082665787</c:v>
                </c:pt>
                <c:pt idx="1">
                  <c:v>-814.54120826657868</c:v>
                </c:pt>
                <c:pt idx="2">
                  <c:v>-414.54120826657868</c:v>
                </c:pt>
                <c:pt idx="3">
                  <c:v>145.45879173342132</c:v>
                </c:pt>
                <c:pt idx="4">
                  <c:v>1345.4587917334213</c:v>
                </c:pt>
                <c:pt idx="5">
                  <c:v>12745.458791733421</c:v>
                </c:pt>
                <c:pt idx="6">
                  <c:v>16745.458791733421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94091520"/>
        <c:axId val="196173824"/>
      </c:barChart>
      <c:catAx>
        <c:axId val="194091520"/>
        <c:scaling>
          <c:orientation val="minMax"/>
        </c:scaling>
        <c:delete val="0"/>
        <c:axPos val="b"/>
        <c:numFmt formatCode="&quot;$&quot;#,##0_);[Red]\(&quot;$&quot;#,##0\)" sourceLinked="1"/>
        <c:majorTickMark val="out"/>
        <c:minorTickMark val="none"/>
        <c:tickLblPos val="low"/>
        <c:crossAx val="196173824"/>
        <c:crosses val="autoZero"/>
        <c:auto val="1"/>
        <c:lblAlgn val="ctr"/>
        <c:lblOffset val="100"/>
        <c:noMultiLvlLbl val="0"/>
      </c:catAx>
      <c:valAx>
        <c:axId val="196173824"/>
        <c:scaling>
          <c:orientation val="minMax"/>
          <c:max val="1200"/>
          <c:min val="-20000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19409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Impact Per</a:t>
            </a:r>
            <a:r>
              <a:rPr lang="en-US" baseline="0"/>
              <a:t> Taxpayer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rgbClr val="92D050"/>
            </a:solidFill>
          </c:spPr>
          <c:invertIfNegative val="0"/>
          <c:dLbls>
            <c:dLbl>
              <c:idx val="5"/>
              <c:layout>
                <c:manualLayout>
                  <c:x val="-1.2551557776136722E-16"/>
                  <c:y val="-1.6877632644903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PerTaxpayer!$A$3:$A$9</c:f>
              <c:strCache>
                <c:ptCount val="7"/>
                <c:pt idx="0">
                  <c:v>$20k</c:v>
                </c:pt>
                <c:pt idx="1">
                  <c:v>$40k</c:v>
                </c:pt>
                <c:pt idx="2">
                  <c:v>$60k</c:v>
                </c:pt>
                <c:pt idx="3">
                  <c:v>$100k</c:v>
                </c:pt>
                <c:pt idx="4">
                  <c:v>$200k</c:v>
                </c:pt>
                <c:pt idx="5">
                  <c:v>$500k</c:v>
                </c:pt>
                <c:pt idx="6">
                  <c:v>$1M</c:v>
                </c:pt>
              </c:strCache>
            </c:strRef>
          </c:cat>
          <c:val>
            <c:numRef>
              <c:f>PerTaxpayer!$D$3:$D$9</c:f>
              <c:numCache>
                <c:formatCode>"$"#,##0_);[Red]\("$"#,##0\)</c:formatCode>
                <c:ptCount val="7"/>
                <c:pt idx="0">
                  <c:v>100</c:v>
                </c:pt>
                <c:pt idx="1">
                  <c:v>440</c:v>
                </c:pt>
                <c:pt idx="2">
                  <c:v>840</c:v>
                </c:pt>
                <c:pt idx="3">
                  <c:v>1400</c:v>
                </c:pt>
                <c:pt idx="4">
                  <c:v>2600</c:v>
                </c:pt>
                <c:pt idx="5">
                  <c:v>14000</c:v>
                </c:pt>
                <c:pt idx="6">
                  <c:v>18000</c:v>
                </c:pt>
              </c:numCache>
            </c:numRef>
          </c:val>
        </c:ser>
        <c:ser>
          <c:idx val="2"/>
          <c:order val="1"/>
          <c:tx>
            <c:v>Including Debt</c:v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PerTaxpayer!$H$3:$H$9</c:f>
              <c:numCache>
                <c:formatCode>"$"#,##0_);[Red]\("$"#,##0\)</c:formatCode>
                <c:ptCount val="7"/>
                <c:pt idx="0">
                  <c:v>-1154.5412082665787</c:v>
                </c:pt>
                <c:pt idx="1">
                  <c:v>-814.54120826657868</c:v>
                </c:pt>
                <c:pt idx="2">
                  <c:v>-414.54120826657868</c:v>
                </c:pt>
                <c:pt idx="3">
                  <c:v>145.45879173342132</c:v>
                </c:pt>
                <c:pt idx="4">
                  <c:v>1345.4587917334213</c:v>
                </c:pt>
                <c:pt idx="5">
                  <c:v>12745.458791733421</c:v>
                </c:pt>
                <c:pt idx="6">
                  <c:v>16745.458791733421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8960000"/>
        <c:axId val="196176128"/>
      </c:barChart>
      <c:catAx>
        <c:axId val="16896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Income</a:t>
                </a:r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low"/>
        <c:crossAx val="196176128"/>
        <c:crosses val="autoZero"/>
        <c:auto val="1"/>
        <c:lblAlgn val="ctr"/>
        <c:lblOffset val="100"/>
        <c:noMultiLvlLbl val="0"/>
      </c:catAx>
      <c:valAx>
        <c:axId val="196176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Annual</a:t>
                </a:r>
                <a:r>
                  <a:rPr lang="en-US" baseline="0"/>
                  <a:t> Effect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16896000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7959183673469387"/>
          <c:y val="0.21536902594696555"/>
          <c:w val="0.21414480332815541"/>
          <c:h val="0.18818678305880288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0</xdr:row>
      <xdr:rowOff>138112</xdr:rowOff>
    </xdr:from>
    <xdr:to>
      <xdr:col>7</xdr:col>
      <xdr:colOff>1014412</xdr:colOff>
      <xdr:row>15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252412</xdr:colOff>
      <xdr:row>0</xdr:row>
      <xdr:rowOff>147637</xdr:rowOff>
    </xdr:from>
    <xdr:to>
      <xdr:col>13</xdr:col>
      <xdr:colOff>414337</xdr:colOff>
      <xdr:row>15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0.42188</cdr:x>
      <cdr:y>0.66493</cdr:y>
    </cdr:from>
    <cdr:to>
      <cdr:x>0.69618</cdr:x>
      <cdr:y>0.78993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7288" y="1824038"/>
          <a:ext cx="7524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Borrowing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614362</xdr:colOff>
      <xdr:row>1</xdr:row>
      <xdr:rowOff>138112</xdr:rowOff>
    </xdr:from>
    <xdr:to>
      <xdr:col>11</xdr:col>
      <xdr:colOff>157162</xdr:colOff>
      <xdr:row>13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109537</xdr:colOff>
      <xdr:row>0</xdr:row>
      <xdr:rowOff>123825</xdr:rowOff>
    </xdr:from>
    <xdr:to>
      <xdr:col>21</xdr:col>
      <xdr:colOff>85725</xdr:colOff>
      <xdr:row>15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114300</xdr:colOff>
      <xdr:row>16</xdr:row>
      <xdr:rowOff>76200</xdr:rowOff>
    </xdr:from>
    <xdr:to>
      <xdr:col>21</xdr:col>
      <xdr:colOff>114300</xdr:colOff>
      <xdr:row>30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85725</xdr:colOff>
      <xdr:row>32</xdr:row>
      <xdr:rowOff>9525</xdr:rowOff>
    </xdr:from>
    <xdr:to>
      <xdr:col>21</xdr:col>
      <xdr:colOff>76200</xdr:colOff>
      <xdr:row>46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380999</xdr:colOff>
      <xdr:row>17</xdr:row>
      <xdr:rowOff>47624</xdr:rowOff>
    </xdr:from>
    <xdr:to>
      <xdr:col>12</xdr:col>
      <xdr:colOff>66675</xdr:colOff>
      <xdr:row>37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42" sqref="A42"/>
    </sheetView>
  </sheetViews>
  <sheetFormatPr defaultRowHeight="15" x14ac:dyDescent="0.25"/>
  <cols>
    <col min="2" max="2" width="18.42578125" customWidth="1"/>
    <col min="3" max="3" width="15.85546875" bestFit="1" customWidth="1"/>
    <col min="4" max="4" width="10.85546875" bestFit="1" customWidth="1"/>
    <col min="5" max="5" width="10.140625" bestFit="1" customWidth="1"/>
    <col min="6" max="6" width="15.5703125" bestFit="1" customWidth="1"/>
    <col min="8" max="8" width="16.5703125" bestFit="1" customWidth="1"/>
    <col min="10" max="10" width="15.85546875" bestFit="1" customWidth="1"/>
    <col min="12" max="12" width="20.42578125" customWidth="1"/>
  </cols>
  <sheetData>
    <row r="1" spans="2:4" x14ac:dyDescent="0.25">
      <c r="C1" s="4" t="s">
        <v>22</v>
      </c>
      <c r="D1" t="s">
        <v>24</v>
      </c>
    </row>
    <row r="2" spans="2:4" x14ac:dyDescent="0.25">
      <c r="B2" t="s">
        <v>96</v>
      </c>
      <c r="C2" s="2">
        <f>B31</f>
        <v>188800000000</v>
      </c>
      <c r="D2" s="5">
        <f>C2/1000000000</f>
        <v>188.8</v>
      </c>
    </row>
    <row r="3" spans="2:4" x14ac:dyDescent="0.25">
      <c r="B3" t="s">
        <v>25</v>
      </c>
      <c r="D3" s="5">
        <v>35.700000000000003</v>
      </c>
    </row>
    <row r="4" spans="2:4" x14ac:dyDescent="0.25">
      <c r="B4" t="s">
        <v>4</v>
      </c>
      <c r="C4" s="2">
        <f>H18</f>
        <v>-71032820136</v>
      </c>
      <c r="D4" s="5">
        <f>C4/1000000000</f>
        <v>-71.032820135999998</v>
      </c>
    </row>
    <row r="5" spans="2:4" x14ac:dyDescent="0.25">
      <c r="B5" t="s">
        <v>26</v>
      </c>
      <c r="C5" s="2">
        <f>F24</f>
        <v>-47179637950.5</v>
      </c>
      <c r="D5" s="5">
        <f>C5/1000000000</f>
        <v>-47.179637950500002</v>
      </c>
    </row>
    <row r="6" spans="2:4" x14ac:dyDescent="0.25">
      <c r="B6" t="s">
        <v>27</v>
      </c>
      <c r="C6" s="2">
        <f>F25</f>
        <v>-60197305200.000008</v>
      </c>
      <c r="D6" s="5">
        <f>C6/1000000000</f>
        <v>-60.19730520000001</v>
      </c>
    </row>
    <row r="7" spans="2:4" x14ac:dyDescent="0.25">
      <c r="B7" t="s">
        <v>5</v>
      </c>
      <c r="C7" s="2">
        <f>F26</f>
        <v>-55787852594.100006</v>
      </c>
      <c r="D7" s="5">
        <f>C7/1000000000</f>
        <v>-55.787852594100009</v>
      </c>
    </row>
    <row r="17" spans="1:12" x14ac:dyDescent="0.25">
      <c r="B17" t="s">
        <v>7</v>
      </c>
      <c r="C17" t="s">
        <v>12</v>
      </c>
      <c r="D17" t="s">
        <v>15</v>
      </c>
      <c r="E17" t="s">
        <v>6</v>
      </c>
      <c r="F17" t="s">
        <v>16</v>
      </c>
      <c r="H17" t="s">
        <v>19</v>
      </c>
      <c r="J17" t="s">
        <v>0</v>
      </c>
      <c r="L17" t="s">
        <v>17</v>
      </c>
    </row>
    <row r="18" spans="1:12" x14ac:dyDescent="0.25">
      <c r="B18" t="s">
        <v>8</v>
      </c>
      <c r="C18">
        <v>-70</v>
      </c>
      <c r="D18">
        <v>0.2</v>
      </c>
      <c r="E18" s="1">
        <f>D18*B$32</f>
        <v>30098652.600000001</v>
      </c>
      <c r="F18" s="2">
        <f>E18*C18</f>
        <v>-2106905682</v>
      </c>
      <c r="H18" s="2">
        <f>SUM(F18:F21)</f>
        <v>-71032820136</v>
      </c>
      <c r="J18" s="2">
        <f>0.8*B$31</f>
        <v>151040000000</v>
      </c>
      <c r="L18" s="2">
        <f>H18+J18</f>
        <v>80007179864</v>
      </c>
    </row>
    <row r="19" spans="1:12" x14ac:dyDescent="0.25">
      <c r="B19" t="s">
        <v>9</v>
      </c>
      <c r="C19">
        <v>-360</v>
      </c>
      <c r="D19">
        <v>0.2</v>
      </c>
      <c r="E19" s="1">
        <f>D19*B$32</f>
        <v>30098652.600000001</v>
      </c>
      <c r="F19" s="2">
        <f>E19*C19</f>
        <v>-10835514936</v>
      </c>
      <c r="J19" s="2"/>
    </row>
    <row r="20" spans="1:12" x14ac:dyDescent="0.25">
      <c r="B20" t="s">
        <v>10</v>
      </c>
      <c r="C20">
        <v>-730</v>
      </c>
      <c r="D20">
        <v>0.2</v>
      </c>
      <c r="E20" s="1">
        <f>D20*B$32</f>
        <v>30098652.600000001</v>
      </c>
      <c r="F20" s="2">
        <f>E20*C20</f>
        <v>-21972016398</v>
      </c>
      <c r="J20" s="2"/>
    </row>
    <row r="21" spans="1:12" x14ac:dyDescent="0.25">
      <c r="B21" t="s">
        <v>11</v>
      </c>
      <c r="C21">
        <v>-1200</v>
      </c>
      <c r="D21">
        <v>0.2</v>
      </c>
      <c r="E21" s="1">
        <f>D21*B$32</f>
        <v>30098652.600000001</v>
      </c>
      <c r="F21" s="2">
        <f>E21*C21</f>
        <v>-36118383120</v>
      </c>
      <c r="J21" s="2"/>
    </row>
    <row r="22" spans="1:12" x14ac:dyDescent="0.25">
      <c r="F22" s="2"/>
      <c r="J22" s="2"/>
    </row>
    <row r="23" spans="1:12" x14ac:dyDescent="0.25">
      <c r="F23" s="2"/>
      <c r="H23" t="s">
        <v>0</v>
      </c>
      <c r="J23" s="2" t="s">
        <v>17</v>
      </c>
    </row>
    <row r="24" spans="1:12" x14ac:dyDescent="0.25">
      <c r="B24" t="s">
        <v>13</v>
      </c>
      <c r="C24">
        <v>-2090</v>
      </c>
      <c r="D24">
        <v>0.15</v>
      </c>
      <c r="E24" s="1">
        <f>D24*B$32</f>
        <v>22573989.449999999</v>
      </c>
      <c r="F24" s="2">
        <f>E24*C24</f>
        <v>-47179637950.5</v>
      </c>
      <c r="H24" s="2">
        <f>E24*B34</f>
        <v>28320000000</v>
      </c>
      <c r="J24" s="2">
        <f>F24+H24</f>
        <v>-18859637950.5</v>
      </c>
      <c r="L24" s="2"/>
    </row>
    <row r="25" spans="1:12" x14ac:dyDescent="0.25">
      <c r="B25" t="s">
        <v>14</v>
      </c>
      <c r="C25">
        <v>-10000</v>
      </c>
      <c r="D25">
        <v>0.04</v>
      </c>
      <c r="E25" s="1">
        <f>D25*B$32</f>
        <v>6019730.5200000005</v>
      </c>
      <c r="F25" s="2">
        <f>E25*C25</f>
        <v>-60197305200.000008</v>
      </c>
      <c r="H25" s="2">
        <f>E25*B34</f>
        <v>7552000000.000001</v>
      </c>
      <c r="J25" s="2">
        <f>F25+H25</f>
        <v>-52645305200.000008</v>
      </c>
    </row>
    <row r="26" spans="1:12" x14ac:dyDescent="0.25">
      <c r="B26" t="s">
        <v>18</v>
      </c>
      <c r="C26">
        <v>-37070</v>
      </c>
      <c r="D26">
        <v>0.01</v>
      </c>
      <c r="E26" s="1">
        <f>D26*B$32</f>
        <v>1504932.6300000001</v>
      </c>
      <c r="F26" s="2">
        <f>E26*C26</f>
        <v>-55787852594.100006</v>
      </c>
      <c r="H26" s="2">
        <f>E26*B34</f>
        <v>1888000000.0000002</v>
      </c>
      <c r="J26" s="2">
        <f>F26+H26</f>
        <v>-53899852594.100006</v>
      </c>
      <c r="L26" s="2"/>
    </row>
    <row r="31" spans="1:12" x14ac:dyDescent="0.25">
      <c r="A31" t="s">
        <v>0</v>
      </c>
      <c r="B31" s="1">
        <v>188800000000</v>
      </c>
    </row>
    <row r="32" spans="1:12" x14ac:dyDescent="0.25">
      <c r="A32" t="s">
        <v>1</v>
      </c>
      <c r="B32" s="1">
        <v>150493263</v>
      </c>
      <c r="H32" s="2"/>
    </row>
    <row r="33" spans="1:2" x14ac:dyDescent="0.25">
      <c r="B33" s="1"/>
    </row>
    <row r="34" spans="1:2" x14ac:dyDescent="0.25">
      <c r="A34" t="s">
        <v>2</v>
      </c>
      <c r="B34" s="1">
        <f>B31/B32</f>
        <v>1254.5412082665787</v>
      </c>
    </row>
    <row r="40" spans="1:2" x14ac:dyDescent="0.25">
      <c r="A40" t="s">
        <v>3</v>
      </c>
    </row>
    <row r="41" spans="1:2" x14ac:dyDescent="0.25">
      <c r="A41" t="s">
        <v>20</v>
      </c>
    </row>
    <row r="42" spans="1:2" x14ac:dyDescent="0.25">
      <c r="A42" t="s">
        <v>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B5" sqref="B5"/>
    </sheetView>
  </sheetViews>
  <sheetFormatPr defaultRowHeight="15" x14ac:dyDescent="0.25"/>
  <cols>
    <col min="2" max="2" width="18.42578125" customWidth="1"/>
    <col min="3" max="3" width="15.5703125" bestFit="1" customWidth="1"/>
    <col min="4" max="4" width="10.85546875" bestFit="1" customWidth="1"/>
    <col min="5" max="5" width="10.140625" bestFit="1" customWidth="1"/>
    <col min="6" max="6" width="15.5703125" bestFit="1" customWidth="1"/>
    <col min="8" max="8" width="16.5703125" bestFit="1" customWidth="1"/>
    <col min="10" max="10" width="15.85546875" bestFit="1" customWidth="1"/>
    <col min="12" max="12" width="20.42578125" customWidth="1"/>
  </cols>
  <sheetData>
    <row r="1" spans="2:4" x14ac:dyDescent="0.25">
      <c r="C1" s="4" t="s">
        <v>22</v>
      </c>
      <c r="D1" t="s">
        <v>23</v>
      </c>
    </row>
    <row r="2" spans="2:4" ht="30" x14ac:dyDescent="0.25">
      <c r="B2" s="9" t="s">
        <v>42</v>
      </c>
      <c r="C2" s="2">
        <f>-L20</f>
        <v>-80007179864</v>
      </c>
      <c r="D2" s="5">
        <f>C2/1000000000</f>
        <v>-80.007179863999994</v>
      </c>
    </row>
    <row r="3" spans="2:4" ht="30" x14ac:dyDescent="0.25">
      <c r="B3" s="9" t="s">
        <v>43</v>
      </c>
      <c r="C3" s="2">
        <f>-J26</f>
        <v>18859637950.5</v>
      </c>
      <c r="D3" s="5">
        <f>C3/1000000000</f>
        <v>18.859637950500002</v>
      </c>
    </row>
    <row r="4" spans="2:4" ht="30" x14ac:dyDescent="0.25">
      <c r="B4" s="9" t="s">
        <v>97</v>
      </c>
      <c r="C4" s="2">
        <f>-J27</f>
        <v>52645305200.000008</v>
      </c>
      <c r="D4" s="5">
        <f>C4/1000000000</f>
        <v>52.64530520000001</v>
      </c>
    </row>
    <row r="5" spans="2:4" ht="30" x14ac:dyDescent="0.25">
      <c r="B5" s="9" t="s">
        <v>41</v>
      </c>
      <c r="C5" s="2">
        <f>-J28</f>
        <v>53899852594.100006</v>
      </c>
      <c r="D5" s="5">
        <f>C5/1000000000</f>
        <v>53.899852594100004</v>
      </c>
    </row>
    <row r="19" spans="2:12" x14ac:dyDescent="0.25">
      <c r="B19" t="s">
        <v>7</v>
      </c>
      <c r="C19" t="s">
        <v>12</v>
      </c>
      <c r="D19" t="s">
        <v>15</v>
      </c>
      <c r="E19" t="s">
        <v>6</v>
      </c>
      <c r="F19" t="s">
        <v>16</v>
      </c>
      <c r="H19" t="s">
        <v>19</v>
      </c>
      <c r="J19" t="s">
        <v>0</v>
      </c>
      <c r="L19" t="s">
        <v>17</v>
      </c>
    </row>
    <row r="20" spans="2:12" x14ac:dyDescent="0.25">
      <c r="B20" t="s">
        <v>8</v>
      </c>
      <c r="C20">
        <v>-70</v>
      </c>
      <c r="D20">
        <v>0.2</v>
      </c>
      <c r="E20" s="1">
        <f>D20*B$34</f>
        <v>30098652.600000001</v>
      </c>
      <c r="F20" s="2">
        <f>E20*C20</f>
        <v>-2106905682</v>
      </c>
      <c r="H20" s="2">
        <f>SUM(F20:F23)</f>
        <v>-71032820136</v>
      </c>
      <c r="J20" s="2">
        <f>0.8*B$33</f>
        <v>151040000000</v>
      </c>
      <c r="L20" s="2">
        <f>H20+J20</f>
        <v>80007179864</v>
      </c>
    </row>
    <row r="21" spans="2:12" x14ac:dyDescent="0.25">
      <c r="B21" t="s">
        <v>9</v>
      </c>
      <c r="C21">
        <v>-360</v>
      </c>
      <c r="D21">
        <v>0.2</v>
      </c>
      <c r="E21" s="1">
        <f>D21*B$34</f>
        <v>30098652.600000001</v>
      </c>
      <c r="F21" s="2">
        <f>E21*C21</f>
        <v>-10835514936</v>
      </c>
      <c r="J21" s="2"/>
    </row>
    <row r="22" spans="2:12" x14ac:dyDescent="0.25">
      <c r="B22" t="s">
        <v>10</v>
      </c>
      <c r="C22">
        <v>-730</v>
      </c>
      <c r="D22">
        <v>0.2</v>
      </c>
      <c r="E22" s="1">
        <f>D22*B$34</f>
        <v>30098652.600000001</v>
      </c>
      <c r="F22" s="2">
        <f>E22*C22</f>
        <v>-21972016398</v>
      </c>
      <c r="J22" s="2"/>
    </row>
    <row r="23" spans="2:12" x14ac:dyDescent="0.25">
      <c r="B23" t="s">
        <v>11</v>
      </c>
      <c r="C23">
        <v>-1200</v>
      </c>
      <c r="D23">
        <v>0.2</v>
      </c>
      <c r="E23" s="1">
        <f>D23*B$34</f>
        <v>30098652.600000001</v>
      </c>
      <c r="F23" s="2">
        <f>E23*C23</f>
        <v>-36118383120</v>
      </c>
      <c r="J23" s="2"/>
    </row>
    <row r="24" spans="2:12" x14ac:dyDescent="0.25">
      <c r="F24" s="2"/>
      <c r="J24" s="2"/>
    </row>
    <row r="25" spans="2:12" x14ac:dyDescent="0.25">
      <c r="F25" s="2"/>
      <c r="H25" t="s">
        <v>0</v>
      </c>
      <c r="J25" s="2" t="s">
        <v>17</v>
      </c>
    </row>
    <row r="26" spans="2:12" x14ac:dyDescent="0.25">
      <c r="B26" t="s">
        <v>13</v>
      </c>
      <c r="C26">
        <v>-2090</v>
      </c>
      <c r="D26">
        <v>0.15</v>
      </c>
      <c r="E26" s="1">
        <f>D26*B$34</f>
        <v>22573989.449999999</v>
      </c>
      <c r="F26" s="2">
        <f>E26*C26</f>
        <v>-47179637950.5</v>
      </c>
      <c r="H26" s="2">
        <f>E26*B36</f>
        <v>28320000000</v>
      </c>
      <c r="J26" s="2">
        <f>F26+H26</f>
        <v>-18859637950.5</v>
      </c>
      <c r="L26" s="2"/>
    </row>
    <row r="27" spans="2:12" x14ac:dyDescent="0.25">
      <c r="B27" t="s">
        <v>14</v>
      </c>
      <c r="C27">
        <v>-10000</v>
      </c>
      <c r="D27">
        <v>0.04</v>
      </c>
      <c r="E27" s="1">
        <f>D27*B$34</f>
        <v>6019730.5200000005</v>
      </c>
      <c r="F27" s="2">
        <f>E27*C27</f>
        <v>-60197305200.000008</v>
      </c>
      <c r="H27" s="2">
        <f>E27*B36</f>
        <v>7552000000.000001</v>
      </c>
      <c r="J27" s="2">
        <f>F27+H27</f>
        <v>-52645305200.000008</v>
      </c>
    </row>
    <row r="28" spans="2:12" x14ac:dyDescent="0.25">
      <c r="B28" t="s">
        <v>18</v>
      </c>
      <c r="C28">
        <v>-37070</v>
      </c>
      <c r="D28">
        <v>0.01</v>
      </c>
      <c r="E28" s="1">
        <f>D28*B$34</f>
        <v>1504932.6300000001</v>
      </c>
      <c r="F28" s="2">
        <f>E28*C28</f>
        <v>-55787852594.100006</v>
      </c>
      <c r="H28" s="2">
        <f>E28*B36</f>
        <v>1888000000.0000002</v>
      </c>
      <c r="J28" s="2">
        <f>F28+H28</f>
        <v>-53899852594.100006</v>
      </c>
      <c r="L28" s="2"/>
    </row>
    <row r="33" spans="1:8" x14ac:dyDescent="0.25">
      <c r="A33" t="s">
        <v>0</v>
      </c>
      <c r="B33" s="1">
        <v>188800000000</v>
      </c>
    </row>
    <row r="34" spans="1:8" x14ac:dyDescent="0.25">
      <c r="A34" t="s">
        <v>1</v>
      </c>
      <c r="B34" s="1">
        <v>150493263</v>
      </c>
      <c r="H34" s="2"/>
    </row>
    <row r="35" spans="1:8" x14ac:dyDescent="0.25">
      <c r="B35" s="1"/>
    </row>
    <row r="36" spans="1:8" x14ac:dyDescent="0.25">
      <c r="A36" t="s">
        <v>2</v>
      </c>
      <c r="B36" s="1">
        <f>B33/B34</f>
        <v>1254.5412082665787</v>
      </c>
    </row>
    <row r="42" spans="1:8" x14ac:dyDescent="0.25">
      <c r="A42" t="s">
        <v>3</v>
      </c>
    </row>
    <row r="43" spans="1:8" x14ac:dyDescent="0.25">
      <c r="A43" t="s">
        <v>20</v>
      </c>
    </row>
    <row r="44" spans="1:8" x14ac:dyDescent="0.25">
      <c r="A44" t="s">
        <v>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showGridLines="0" workbookViewId="0">
      <selection activeCell="K15" sqref="K15"/>
    </sheetView>
  </sheetViews>
  <sheetFormatPr defaultRowHeight="15" x14ac:dyDescent="0.25"/>
  <cols>
    <col min="2" max="2" width="15.42578125" customWidth="1"/>
  </cols>
  <sheetData>
    <row r="2" spans="1:14" x14ac:dyDescent="0.25">
      <c r="A2" t="s">
        <v>40</v>
      </c>
      <c r="B2" s="4" t="s">
        <v>39</v>
      </c>
      <c r="C2" s="8">
        <v>20.190000000000001</v>
      </c>
      <c r="D2" s="4" t="s">
        <v>38</v>
      </c>
      <c r="E2" s="8">
        <v>20.27</v>
      </c>
      <c r="F2" s="4" t="s">
        <v>37</v>
      </c>
      <c r="G2" s="4" t="s">
        <v>36</v>
      </c>
      <c r="H2" s="4" t="s">
        <v>35</v>
      </c>
      <c r="I2" s="3"/>
      <c r="J2" s="3"/>
      <c r="K2" s="3"/>
      <c r="L2" s="3"/>
      <c r="M2" s="3"/>
      <c r="N2" s="3"/>
    </row>
    <row r="3" spans="1:14" x14ac:dyDescent="0.25">
      <c r="A3" t="s">
        <v>34</v>
      </c>
      <c r="B3" s="6">
        <v>20000</v>
      </c>
      <c r="C3" s="7">
        <v>5.0000000000000001E-3</v>
      </c>
      <c r="D3" s="6">
        <f>B3*C3</f>
        <v>100</v>
      </c>
      <c r="E3" s="7">
        <v>-1.0999999999999999E-2</v>
      </c>
      <c r="F3" s="6">
        <f>B3*E3</f>
        <v>-220</v>
      </c>
      <c r="G3" s="2">
        <f>B$47</f>
        <v>-1254.5412082665787</v>
      </c>
      <c r="H3" s="6">
        <f>D3+G3</f>
        <v>-1154.5412082665787</v>
      </c>
    </row>
    <row r="4" spans="1:14" x14ac:dyDescent="0.25">
      <c r="A4" t="s">
        <v>33</v>
      </c>
      <c r="B4" s="6">
        <v>40000</v>
      </c>
      <c r="C4" s="7">
        <v>1.0999999999999999E-2</v>
      </c>
      <c r="D4" s="6">
        <f>B4*C4</f>
        <v>440</v>
      </c>
      <c r="E4" s="7">
        <v>-5.0000000000000001E-3</v>
      </c>
      <c r="F4" s="6">
        <f>B4*E4</f>
        <v>-200</v>
      </c>
      <c r="G4" s="2">
        <f>B$47</f>
        <v>-1254.5412082665787</v>
      </c>
      <c r="H4" s="6">
        <f>D4+G4</f>
        <v>-814.54120826657868</v>
      </c>
    </row>
    <row r="5" spans="1:14" x14ac:dyDescent="0.25">
      <c r="A5" t="s">
        <v>32</v>
      </c>
      <c r="B5" s="6">
        <v>60000</v>
      </c>
      <c r="C5" s="7">
        <v>1.4E-2</v>
      </c>
      <c r="D5" s="6">
        <f>B5*C5</f>
        <v>840</v>
      </c>
      <c r="E5" s="7">
        <v>-1E-3</v>
      </c>
      <c r="F5" s="6">
        <f>B5*E5</f>
        <v>-60</v>
      </c>
      <c r="G5" s="2">
        <f>B$47</f>
        <v>-1254.5412082665787</v>
      </c>
      <c r="H5" s="6">
        <f>D5+G5</f>
        <v>-414.54120826657868</v>
      </c>
    </row>
    <row r="6" spans="1:14" x14ac:dyDescent="0.25">
      <c r="A6" t="s">
        <v>31</v>
      </c>
      <c r="B6" s="6">
        <v>100000</v>
      </c>
      <c r="C6" s="7">
        <v>1.4E-2</v>
      </c>
      <c r="D6" s="6">
        <f>B6*C6</f>
        <v>1400</v>
      </c>
      <c r="E6" s="7">
        <v>1E-3</v>
      </c>
      <c r="F6" s="6">
        <f>B6*E6</f>
        <v>100</v>
      </c>
      <c r="G6" s="2">
        <f>B$47</f>
        <v>-1254.5412082665787</v>
      </c>
      <c r="H6" s="6">
        <f>D6+G6</f>
        <v>145.45879173342132</v>
      </c>
    </row>
    <row r="7" spans="1:14" x14ac:dyDescent="0.25">
      <c r="A7" t="s">
        <v>30</v>
      </c>
      <c r="B7" s="6">
        <v>200000</v>
      </c>
      <c r="C7" s="7">
        <v>1.2999999999999999E-2</v>
      </c>
      <c r="D7" s="6">
        <f>B7*C7</f>
        <v>2600</v>
      </c>
      <c r="E7" s="7">
        <v>1E-3</v>
      </c>
      <c r="F7" s="6">
        <f>B7*E7</f>
        <v>200</v>
      </c>
      <c r="G7" s="2">
        <f>B$47</f>
        <v>-1254.5412082665787</v>
      </c>
      <c r="H7" s="6">
        <f>D7+G7</f>
        <v>1345.4587917334213</v>
      </c>
    </row>
    <row r="8" spans="1:14" x14ac:dyDescent="0.25">
      <c r="A8" t="s">
        <v>29</v>
      </c>
      <c r="B8" s="6">
        <v>500000</v>
      </c>
      <c r="C8" s="7">
        <v>2.8000000000000001E-2</v>
      </c>
      <c r="D8" s="6">
        <f>B8*C8</f>
        <v>14000</v>
      </c>
      <c r="E8" s="7">
        <v>2E-3</v>
      </c>
      <c r="F8" s="6">
        <f>B8*E8</f>
        <v>1000</v>
      </c>
      <c r="G8" s="2">
        <f>B$47</f>
        <v>-1254.5412082665787</v>
      </c>
      <c r="H8" s="6">
        <f>D8+G8</f>
        <v>12745.458791733421</v>
      </c>
    </row>
    <row r="9" spans="1:14" x14ac:dyDescent="0.25">
      <c r="A9" t="s">
        <v>28</v>
      </c>
      <c r="B9" s="6">
        <v>1000000</v>
      </c>
      <c r="C9" s="7">
        <v>1.7999999999999999E-2</v>
      </c>
      <c r="D9" s="6">
        <f>B9*C9</f>
        <v>18000</v>
      </c>
      <c r="E9" s="7">
        <v>4.0000000000000001E-3</v>
      </c>
      <c r="F9" s="6">
        <f>B9*E9</f>
        <v>4000</v>
      </c>
      <c r="G9" s="2">
        <f>B$47</f>
        <v>-1254.5412082665787</v>
      </c>
      <c r="H9" s="6">
        <f>D9+G9</f>
        <v>16745.458791733421</v>
      </c>
    </row>
    <row r="44" spans="1:2" x14ac:dyDescent="0.25">
      <c r="A44" t="s">
        <v>0</v>
      </c>
      <c r="B44" s="1">
        <v>188800000000</v>
      </c>
    </row>
    <row r="45" spans="1:2" x14ac:dyDescent="0.25">
      <c r="A45" t="s">
        <v>1</v>
      </c>
      <c r="B45" s="1">
        <v>150493263</v>
      </c>
    </row>
    <row r="46" spans="1:2" x14ac:dyDescent="0.25">
      <c r="B46" s="1"/>
    </row>
    <row r="47" spans="1:2" x14ac:dyDescent="0.25">
      <c r="A47" t="s">
        <v>2</v>
      </c>
      <c r="B47" s="1">
        <f>-B44/B45</f>
        <v>-1254.5412082665787</v>
      </c>
    </row>
    <row r="53" spans="1:1" x14ac:dyDescent="0.25">
      <c r="A53" t="s">
        <v>3</v>
      </c>
    </row>
    <row r="54" spans="1:1" x14ac:dyDescent="0.25">
      <c r="A54" t="s">
        <v>20</v>
      </c>
    </row>
    <row r="55" spans="1:1" x14ac:dyDescent="0.25">
      <c r="A55" t="s">
        <v>21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workbookViewId="0">
      <selection activeCell="D3" sqref="A3:D10"/>
    </sheetView>
  </sheetViews>
  <sheetFormatPr defaultRowHeight="15" x14ac:dyDescent="0.25"/>
  <cols>
    <col min="1" max="1" width="19.140625" customWidth="1"/>
    <col min="7" max="7" width="11.140625" bestFit="1" customWidth="1"/>
  </cols>
  <sheetData>
    <row r="2" spans="1:7" x14ac:dyDescent="0.25">
      <c r="A2" s="3" t="s">
        <v>95</v>
      </c>
      <c r="B2" s="3">
        <v>2019</v>
      </c>
      <c r="C2" s="3">
        <v>2027</v>
      </c>
      <c r="D2" s="11">
        <v>20.190000000000001</v>
      </c>
    </row>
    <row r="3" spans="1:7" x14ac:dyDescent="0.25">
      <c r="A3" t="s">
        <v>92</v>
      </c>
      <c r="B3">
        <v>-990</v>
      </c>
      <c r="C3">
        <v>-210</v>
      </c>
      <c r="D3" s="10">
        <v>-8.9999999999999993E-3</v>
      </c>
    </row>
    <row r="4" spans="1:7" x14ac:dyDescent="0.25">
      <c r="A4" t="s">
        <v>83</v>
      </c>
      <c r="B4">
        <v>-1190</v>
      </c>
      <c r="C4">
        <v>-100</v>
      </c>
      <c r="D4" s="10">
        <v>-0.01</v>
      </c>
    </row>
    <row r="5" spans="1:7" x14ac:dyDescent="0.25">
      <c r="A5" t="s">
        <v>87</v>
      </c>
      <c r="B5">
        <v>-1430</v>
      </c>
      <c r="C5">
        <v>-130</v>
      </c>
      <c r="D5" s="10">
        <v>-1.0999999999999999E-2</v>
      </c>
    </row>
    <row r="6" spans="1:7" x14ac:dyDescent="0.25">
      <c r="A6" t="s">
        <v>94</v>
      </c>
      <c r="B6">
        <v>-1540</v>
      </c>
      <c r="C6">
        <v>-280</v>
      </c>
      <c r="D6" s="10">
        <v>-1.2E-2</v>
      </c>
    </row>
    <row r="7" spans="1:7" x14ac:dyDescent="0.25">
      <c r="A7" t="s">
        <v>89</v>
      </c>
      <c r="B7">
        <v>-1240</v>
      </c>
      <c r="C7">
        <v>-130</v>
      </c>
      <c r="D7" s="10">
        <v>-1.2E-2</v>
      </c>
    </row>
    <row r="8" spans="1:7" x14ac:dyDescent="0.25">
      <c r="A8" t="s">
        <v>91</v>
      </c>
      <c r="B8">
        <v>-1710</v>
      </c>
      <c r="C8">
        <v>-170</v>
      </c>
      <c r="D8" s="10">
        <v>-1.2999999999999999E-2</v>
      </c>
    </row>
    <row r="9" spans="1:7" x14ac:dyDescent="0.25">
      <c r="A9" t="s">
        <v>88</v>
      </c>
      <c r="B9">
        <v>-1520</v>
      </c>
      <c r="C9">
        <v>-130</v>
      </c>
      <c r="D9" s="10">
        <v>-1.4E-2</v>
      </c>
    </row>
    <row r="10" spans="1:7" x14ac:dyDescent="0.25">
      <c r="A10" t="s">
        <v>81</v>
      </c>
      <c r="B10">
        <v>-1310</v>
      </c>
      <c r="C10">
        <v>-100</v>
      </c>
      <c r="D10" s="10">
        <v>-1.4E-2</v>
      </c>
      <c r="G10" s="1"/>
    </row>
    <row r="11" spans="1:7" x14ac:dyDescent="0.25">
      <c r="A11" t="s">
        <v>70</v>
      </c>
      <c r="B11">
        <v>-1080</v>
      </c>
      <c r="C11">
        <v>-30</v>
      </c>
      <c r="D11" s="10">
        <v>-1.4999999999999999E-2</v>
      </c>
    </row>
    <row r="12" spans="1:7" x14ac:dyDescent="0.25">
      <c r="A12" t="s">
        <v>46</v>
      </c>
      <c r="B12">
        <v>-1250</v>
      </c>
      <c r="C12">
        <v>120</v>
      </c>
      <c r="D12" s="10">
        <v>-1.4999999999999999E-2</v>
      </c>
    </row>
    <row r="13" spans="1:7" x14ac:dyDescent="0.25">
      <c r="A13" t="s">
        <v>51</v>
      </c>
      <c r="B13">
        <v>-1020</v>
      </c>
      <c r="C13">
        <v>60</v>
      </c>
      <c r="D13" s="10">
        <v>-1.4999999999999999E-2</v>
      </c>
    </row>
    <row r="14" spans="1:7" x14ac:dyDescent="0.25">
      <c r="A14" t="s">
        <v>71</v>
      </c>
      <c r="B14">
        <v>-1320</v>
      </c>
      <c r="C14">
        <v>-40</v>
      </c>
      <c r="D14" s="10">
        <v>-1.4999999999999999E-2</v>
      </c>
    </row>
    <row r="15" spans="1:7" x14ac:dyDescent="0.25">
      <c r="A15" t="s">
        <v>67</v>
      </c>
      <c r="B15">
        <v>-1450</v>
      </c>
      <c r="C15">
        <v>-10</v>
      </c>
      <c r="D15" s="10">
        <v>-1.6E-2</v>
      </c>
    </row>
    <row r="16" spans="1:7" x14ac:dyDescent="0.25">
      <c r="A16" t="s">
        <v>57</v>
      </c>
      <c r="B16">
        <v>-1470</v>
      </c>
      <c r="C16">
        <v>20</v>
      </c>
      <c r="D16" s="10">
        <v>-1.6E-2</v>
      </c>
    </row>
    <row r="17" spans="1:4" x14ac:dyDescent="0.25">
      <c r="A17" t="s">
        <v>90</v>
      </c>
      <c r="B17">
        <v>-1360</v>
      </c>
      <c r="C17">
        <v>-130</v>
      </c>
      <c r="D17" s="10">
        <v>-1.6E-2</v>
      </c>
    </row>
    <row r="18" spans="1:4" x14ac:dyDescent="0.25">
      <c r="A18" t="s">
        <v>85</v>
      </c>
      <c r="B18">
        <v>-1730</v>
      </c>
      <c r="C18">
        <v>-120</v>
      </c>
      <c r="D18" s="10">
        <v>-1.6E-2</v>
      </c>
    </row>
    <row r="19" spans="1:4" x14ac:dyDescent="0.25">
      <c r="A19" t="s">
        <v>73</v>
      </c>
      <c r="B19">
        <v>-1190</v>
      </c>
      <c r="C19">
        <v>-40</v>
      </c>
      <c r="D19" s="10">
        <v>-1.6E-2</v>
      </c>
    </row>
    <row r="20" spans="1:4" x14ac:dyDescent="0.25">
      <c r="A20" t="s">
        <v>93</v>
      </c>
      <c r="B20">
        <v>-2020</v>
      </c>
      <c r="C20">
        <v>-220</v>
      </c>
      <c r="D20" s="10">
        <v>-1.6E-2</v>
      </c>
    </row>
    <row r="21" spans="1:4" x14ac:dyDescent="0.25">
      <c r="A21" t="s">
        <v>55</v>
      </c>
      <c r="B21">
        <v>-1300</v>
      </c>
      <c r="C21">
        <v>30</v>
      </c>
      <c r="D21" s="10">
        <v>-1.6E-2</v>
      </c>
    </row>
    <row r="22" spans="1:4" x14ac:dyDescent="0.25">
      <c r="A22" t="s">
        <v>45</v>
      </c>
      <c r="B22">
        <v>-1360</v>
      </c>
      <c r="C22">
        <v>120</v>
      </c>
      <c r="D22" s="10">
        <v>-1.6E-2</v>
      </c>
    </row>
    <row r="23" spans="1:4" x14ac:dyDescent="0.25">
      <c r="A23" t="s">
        <v>68</v>
      </c>
      <c r="B23">
        <v>-1600</v>
      </c>
      <c r="C23">
        <v>-30</v>
      </c>
      <c r="D23" s="10">
        <v>-1.6E-2</v>
      </c>
    </row>
    <row r="24" spans="1:4" x14ac:dyDescent="0.25">
      <c r="A24" t="s">
        <v>59</v>
      </c>
      <c r="B24">
        <v>-990</v>
      </c>
      <c r="C24">
        <v>10</v>
      </c>
      <c r="D24" s="10">
        <v>-1.6E-2</v>
      </c>
    </row>
    <row r="25" spans="1:4" x14ac:dyDescent="0.25">
      <c r="A25" t="s">
        <v>56</v>
      </c>
      <c r="B25">
        <v>-1330</v>
      </c>
      <c r="C25">
        <v>30</v>
      </c>
      <c r="D25" s="10">
        <v>-1.7000000000000001E-2</v>
      </c>
    </row>
    <row r="26" spans="1:4" x14ac:dyDescent="0.25">
      <c r="A26" t="s">
        <v>47</v>
      </c>
      <c r="B26">
        <v>-1350</v>
      </c>
      <c r="C26">
        <v>100</v>
      </c>
      <c r="D26" s="10">
        <v>-1.7000000000000001E-2</v>
      </c>
    </row>
    <row r="27" spans="1:4" x14ac:dyDescent="0.25">
      <c r="A27" t="s">
        <v>76</v>
      </c>
      <c r="B27">
        <v>-1410</v>
      </c>
      <c r="C27">
        <v>-50</v>
      </c>
      <c r="D27" s="10">
        <v>-1.7000000000000001E-2</v>
      </c>
    </row>
    <row r="28" spans="1:4" x14ac:dyDescent="0.25">
      <c r="A28" t="s">
        <v>62</v>
      </c>
      <c r="B28">
        <v>-1420</v>
      </c>
      <c r="C28">
        <v>3</v>
      </c>
      <c r="D28" s="10">
        <v>-1.7000000000000001E-2</v>
      </c>
    </row>
    <row r="29" spans="1:4" x14ac:dyDescent="0.25">
      <c r="A29" t="s">
        <v>78</v>
      </c>
      <c r="B29">
        <v>-1440</v>
      </c>
      <c r="C29">
        <v>-60</v>
      </c>
      <c r="D29" s="10">
        <v>-1.7000000000000001E-2</v>
      </c>
    </row>
    <row r="30" spans="1:4" x14ac:dyDescent="0.25">
      <c r="A30" t="s">
        <v>52</v>
      </c>
      <c r="B30">
        <v>-1330</v>
      </c>
      <c r="C30">
        <v>30</v>
      </c>
      <c r="D30" s="10">
        <v>-1.7000000000000001E-2</v>
      </c>
    </row>
    <row r="31" spans="1:4" x14ac:dyDescent="0.25">
      <c r="A31" t="s">
        <v>63</v>
      </c>
      <c r="B31">
        <v>-1460</v>
      </c>
      <c r="C31">
        <v>0</v>
      </c>
      <c r="D31" s="10">
        <v>-1.7000000000000001E-2</v>
      </c>
    </row>
    <row r="32" spans="1:4" x14ac:dyDescent="0.25">
      <c r="A32" t="s">
        <v>58</v>
      </c>
      <c r="B32">
        <v>-1560</v>
      </c>
      <c r="C32">
        <v>10</v>
      </c>
      <c r="D32" s="10">
        <v>-1.7000000000000001E-2</v>
      </c>
    </row>
    <row r="33" spans="1:4" x14ac:dyDescent="0.25">
      <c r="A33" t="s">
        <v>79</v>
      </c>
      <c r="B33">
        <v>-1520</v>
      </c>
      <c r="C33">
        <v>-70</v>
      </c>
      <c r="D33" s="10">
        <v>-1.7999999999999999E-2</v>
      </c>
    </row>
    <row r="34" spans="1:4" x14ac:dyDescent="0.25">
      <c r="A34" t="s">
        <v>69</v>
      </c>
      <c r="B34">
        <v>-1590</v>
      </c>
      <c r="C34">
        <v>-30</v>
      </c>
      <c r="D34" s="10">
        <v>-1.7999999999999999E-2</v>
      </c>
    </row>
    <row r="35" spans="1:4" x14ac:dyDescent="0.25">
      <c r="A35" t="s">
        <v>54</v>
      </c>
      <c r="B35">
        <v>-1590</v>
      </c>
      <c r="C35">
        <v>30</v>
      </c>
      <c r="D35" s="10">
        <v>-1.7999999999999999E-2</v>
      </c>
    </row>
    <row r="36" spans="1:4" x14ac:dyDescent="0.25">
      <c r="A36" t="s">
        <v>72</v>
      </c>
      <c r="B36">
        <v>-1330</v>
      </c>
      <c r="C36">
        <v>-40</v>
      </c>
      <c r="D36" s="10">
        <v>-1.7999999999999999E-2</v>
      </c>
    </row>
    <row r="37" spans="1:4" x14ac:dyDescent="0.25">
      <c r="A37" t="s">
        <v>74</v>
      </c>
      <c r="B37">
        <v>-1620</v>
      </c>
      <c r="C37">
        <v>-50</v>
      </c>
      <c r="D37" s="10">
        <v>-1.7999999999999999E-2</v>
      </c>
    </row>
    <row r="38" spans="1:4" x14ac:dyDescent="0.25">
      <c r="A38" t="s">
        <v>77</v>
      </c>
      <c r="B38">
        <v>-1700</v>
      </c>
      <c r="C38">
        <v>-60</v>
      </c>
      <c r="D38" s="10">
        <v>-1.7999999999999999E-2</v>
      </c>
    </row>
    <row r="39" spans="1:4" x14ac:dyDescent="0.25">
      <c r="A39" t="s">
        <v>86</v>
      </c>
      <c r="B39">
        <v>-1840</v>
      </c>
      <c r="C39">
        <v>-120</v>
      </c>
      <c r="D39" s="10">
        <v>-1.9E-2</v>
      </c>
    </row>
    <row r="40" spans="1:4" x14ac:dyDescent="0.25">
      <c r="A40" t="s">
        <v>61</v>
      </c>
      <c r="B40">
        <v>-1610</v>
      </c>
      <c r="C40">
        <v>5</v>
      </c>
      <c r="D40" s="10">
        <v>-1.9E-2</v>
      </c>
    </row>
    <row r="41" spans="1:4" x14ac:dyDescent="0.25">
      <c r="A41" t="s">
        <v>50</v>
      </c>
      <c r="B41">
        <v>-1410</v>
      </c>
      <c r="C41">
        <v>70</v>
      </c>
      <c r="D41" s="10">
        <v>-1.9E-2</v>
      </c>
    </row>
    <row r="42" spans="1:4" x14ac:dyDescent="0.25">
      <c r="A42" t="s">
        <v>82</v>
      </c>
      <c r="B42">
        <v>-2090</v>
      </c>
      <c r="C42">
        <v>-100</v>
      </c>
      <c r="D42" s="10">
        <v>-1.9E-2</v>
      </c>
    </row>
    <row r="43" spans="1:4" x14ac:dyDescent="0.25">
      <c r="A43" t="s">
        <v>60</v>
      </c>
      <c r="B43">
        <v>-1330</v>
      </c>
      <c r="C43">
        <v>10</v>
      </c>
      <c r="D43" s="10">
        <v>-1.9E-2</v>
      </c>
    </row>
    <row r="44" spans="1:4" x14ac:dyDescent="0.25">
      <c r="A44" t="s">
        <v>65</v>
      </c>
      <c r="B44">
        <v>-1570</v>
      </c>
      <c r="C44">
        <v>0</v>
      </c>
      <c r="D44" s="10">
        <v>-1.9E-2</v>
      </c>
    </row>
    <row r="45" spans="1:4" x14ac:dyDescent="0.25">
      <c r="A45" t="s">
        <v>75</v>
      </c>
      <c r="B45">
        <v>-1800</v>
      </c>
      <c r="C45">
        <v>-50</v>
      </c>
      <c r="D45" s="10">
        <v>-0.02</v>
      </c>
    </row>
    <row r="46" spans="1:4" x14ac:dyDescent="0.25">
      <c r="A46" t="s">
        <v>53</v>
      </c>
      <c r="B46">
        <v>-1760</v>
      </c>
      <c r="C46">
        <v>30</v>
      </c>
      <c r="D46" s="10">
        <v>-0.02</v>
      </c>
    </row>
    <row r="47" spans="1:4" x14ac:dyDescent="0.25">
      <c r="A47" t="s">
        <v>49</v>
      </c>
      <c r="B47">
        <v>-2020</v>
      </c>
      <c r="C47">
        <v>80</v>
      </c>
      <c r="D47" s="10">
        <v>-2.1000000000000001E-2</v>
      </c>
    </row>
    <row r="48" spans="1:4" x14ac:dyDescent="0.25">
      <c r="A48" t="s">
        <v>84</v>
      </c>
      <c r="B48">
        <v>-2130</v>
      </c>
      <c r="C48">
        <v>-120</v>
      </c>
      <c r="D48" s="10">
        <v>-2.1000000000000001E-2</v>
      </c>
    </row>
    <row r="49" spans="1:4" x14ac:dyDescent="0.25">
      <c r="A49" t="s">
        <v>64</v>
      </c>
      <c r="B49">
        <v>-1980</v>
      </c>
      <c r="C49">
        <v>0</v>
      </c>
      <c r="D49" s="10">
        <v>-2.1999999999999999E-2</v>
      </c>
    </row>
    <row r="50" spans="1:4" x14ac:dyDescent="0.25">
      <c r="A50" t="s">
        <v>80</v>
      </c>
      <c r="B50">
        <v>-2290</v>
      </c>
      <c r="C50">
        <v>-90</v>
      </c>
      <c r="D50" s="10">
        <v>-2.1999999999999999E-2</v>
      </c>
    </row>
    <row r="51" spans="1:4" x14ac:dyDescent="0.25">
      <c r="A51" t="s">
        <v>66</v>
      </c>
      <c r="B51">
        <v>-2010</v>
      </c>
      <c r="C51">
        <v>-10</v>
      </c>
      <c r="D51" s="10">
        <v>-2.3E-2</v>
      </c>
    </row>
    <row r="52" spans="1:4" x14ac:dyDescent="0.25">
      <c r="A52" t="s">
        <v>48</v>
      </c>
      <c r="B52">
        <v>-2190</v>
      </c>
      <c r="C52">
        <v>80</v>
      </c>
      <c r="D52" s="10">
        <v>-2.3E-2</v>
      </c>
    </row>
    <row r="53" spans="1:4" x14ac:dyDescent="0.25">
      <c r="A53" t="s">
        <v>44</v>
      </c>
      <c r="B53">
        <v>-2030</v>
      </c>
      <c r="C53">
        <v>170</v>
      </c>
      <c r="D53" s="10">
        <v>-2.4E-2</v>
      </c>
    </row>
  </sheetData>
  <sortState ref="A3:D53">
    <sortCondition descending="1" ref="D3:D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Breakdown</vt:lpstr>
      <vt:lpstr>TotEffect</vt:lpstr>
      <vt:lpstr>PerTaxpayer</vt:lpstr>
      <vt:lpstr>States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</dc:creator>
  <cp:lastModifiedBy>nathan</cp:lastModifiedBy>
  <dcterms:created xsi:type="dcterms:W3CDTF">2018-01-02T01:54:34Z</dcterms:created>
  <dcterms:modified xsi:type="dcterms:W3CDTF">2018-01-02T05:49:56Z</dcterms:modified>
</cp:coreProperties>
</file>