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275" windowHeight="17955"/>
  </bookViews>
  <sheets>
    <sheet name="total" sheetId="4" r:id="rId1"/>
    <sheet name="red blue totals" sheetId="5" r:id="rId2"/>
  </sheets>
  <calcPr calcId="145621"/>
</workbook>
</file>

<file path=xl/calcChain.xml><?xml version="1.0" encoding="utf-8"?>
<calcChain xmlns="http://schemas.openxmlformats.org/spreadsheetml/2006/main">
  <c r="L53" i="5" l="1"/>
  <c r="L52" i="5"/>
  <c r="L51" i="5"/>
  <c r="L28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L27" i="5" s="1"/>
  <c r="I2" i="5"/>
  <c r="L26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C28" i="5"/>
  <c r="E28" i="5" s="1"/>
  <c r="E27" i="5"/>
  <c r="E53" i="5"/>
  <c r="E26" i="5"/>
  <c r="E25" i="5"/>
  <c r="E24" i="5"/>
  <c r="E23" i="5"/>
  <c r="E22" i="5"/>
  <c r="E52" i="5"/>
  <c r="E21" i="5"/>
  <c r="E51" i="5"/>
  <c r="E50" i="5"/>
  <c r="E49" i="5"/>
  <c r="E20" i="5"/>
  <c r="E48" i="5"/>
  <c r="E19" i="5"/>
  <c r="E47" i="5"/>
  <c r="E46" i="5"/>
  <c r="E45" i="5"/>
  <c r="E18" i="5"/>
  <c r="E44" i="5"/>
  <c r="E17" i="5"/>
  <c r="E16" i="5"/>
  <c r="E43" i="5"/>
  <c r="E15" i="5"/>
  <c r="E42" i="5"/>
  <c r="E14" i="5"/>
  <c r="E13" i="5"/>
  <c r="E12" i="5"/>
  <c r="E11" i="5"/>
  <c r="E10" i="5"/>
  <c r="E9" i="5"/>
  <c r="E41" i="5"/>
  <c r="E40" i="5"/>
  <c r="E39" i="5"/>
  <c r="E38" i="5"/>
  <c r="E8" i="5"/>
  <c r="E7" i="5"/>
  <c r="E6" i="5"/>
  <c r="E37" i="5"/>
  <c r="E5" i="5"/>
  <c r="E36" i="5"/>
  <c r="E35" i="5"/>
  <c r="E34" i="5"/>
  <c r="E4" i="5"/>
  <c r="E3" i="5"/>
  <c r="E2" i="5"/>
  <c r="E33" i="5"/>
  <c r="E32" i="5"/>
  <c r="E31" i="5"/>
  <c r="E30" i="5"/>
  <c r="C52" i="4"/>
  <c r="E52" i="4" s="1"/>
  <c r="H52" i="4" s="1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M51" i="4"/>
  <c r="M50" i="4"/>
  <c r="M49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<sst xmlns="http://schemas.openxmlformats.org/spreadsheetml/2006/main" count="241" uniqueCount="76">
  <si>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</si>
  <si>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</si>
  <si>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</si>
  <si>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</si>
  <si>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</si>
  <si>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</si>
  <si>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</si>
  <si>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</si>
  <si>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</si>
  <si>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</si>
  <si>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</si>
  <si>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</si>
  <si>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</si>
  <si>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</si>
  <si>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</si>
  <si>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</si>
  <si>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</si>
  <si>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</si>
  <si>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</si>
  <si>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</si>
  <si>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</si>
  <si>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</si>
  <si>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</si>
  <si>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</si>
  <si>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</si>
  <si>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</si>
  <si>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</si>
  <si>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</si>
  <si>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</si>
  <si>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</si>
  <si>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</si>
  <si>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</si>
  <si>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</si>
  <si>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</si>
  <si>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</si>
  <si>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</si>
  <si>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</si>
  <si>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</si>
  <si>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</si>
  <si>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</si>
  <si>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</si>
  <si>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</si>
  <si>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</si>
  <si>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</si>
  <si>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</si>
  <si>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</si>
  <si>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</si>
  <si>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</si>
  <si>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</si>
  <si>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</si>
  <si>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</si>
  <si>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</si>
  <si>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Taxes Paid</t>
  </si>
  <si>
    <t>taxes- http://www.irs.gov/uac/SOI-Tax-Stats-Gross-Collections,-by-Type-of-Tax-and-State,-Fiscal-Year-IRS-Data-Book-Table-5</t>
  </si>
  <si>
    <t>spending- http://usaspending.gov/state-summary-tabular?tab=By+Location&amp;tabletype=statesummary</t>
  </si>
  <si>
    <t>Federal Spending</t>
  </si>
  <si>
    <t>Surplus (deficit)</t>
  </si>
  <si>
    <t>Population</t>
  </si>
  <si>
    <t>Contribution Per Person</t>
  </si>
  <si>
    <t>D/R</t>
  </si>
  <si>
    <t>R</t>
  </si>
  <si>
    <t>D</t>
  </si>
  <si>
    <t xml:space="preserve"> -Note that while most figures are for 2014, the revenues and spending for North Dakota are from 2010 to avoid the distortion caused by the oil exploration.</t>
  </si>
  <si>
    <t xml:space="preserve">   In 2014, the federal government spent over $70,000 more per person than it collected in North Dakota due to heavy subsidies and development</t>
  </si>
  <si>
    <t xml:space="preserve">  related to the oil industry and North Dakota's small population</t>
  </si>
  <si>
    <t>Spending not attributed to a state</t>
  </si>
  <si>
    <t>Total expenditures</t>
  </si>
  <si>
    <t>Attributed to a state</t>
  </si>
  <si>
    <t>Unattributed</t>
  </si>
  <si>
    <t>Unattributed per capita</t>
  </si>
  <si>
    <t>Spending not attributed to a state per capita</t>
  </si>
  <si>
    <t>Not attributed total</t>
  </si>
  <si>
    <t>Total</t>
  </si>
  <si>
    <t>Total pop</t>
  </si>
  <si>
    <t>Total surplus</t>
  </si>
  <si>
    <t>Average 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</si>
</sst>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18" fillId="33" borderId="0" xfId="0" applyFont="1" applyFill="1" applyAlignment="1">
      <alignment horizontal="right"/>
    </xf>
    <xf numFmtId="0" fontId="16" fillId="0" borderId="0" xfId="0" applyFont="1" applyAlignment="1">
      <alignment wrapText="1"/>
    </xf>
    <xf numFmtId="164" fontId="0" fillId="0" borderId="0" xfId="0" applyNumberFormat="1" applyAlignment="1"/>
    <xf numFmtId="0" fontId="0" fillId="0" borderId="0" xfId="0" applyNumberFormat="1"/>
    <xf numFmtId="0" fontId="16" fillId="0" borderId="0" xfId="0" applyFont="1" applyAlignment="1">
      <alignment horizontal="right" wrapText="1"/>
    </xf>
    <xf numFmtId="0" fontId="19" fillId="33" borderId="0" xfId="0" applyFont="1" applyFill="1" applyAlignment="1">
      <alignment horizontal="right"/>
    </xf>
    <xf numFmtId="165" fontId="0" fillId="0" borderId="0" xfId="0" applyNumberFormat="1"/>
    <xf numFmtId="0" fontId="0" fillId="0" borderId="0" xfId="0" applyAlignment="1"/>
    <xf numFmtId="3" fontId="0" fillId="0" borderId="0" xfId="0" applyNumberFormat="1" applyAlignment="1"/>
    <xf numFmtId="0" fontId="0" fillId="0" borderId="0" xfId="0"/>
    <xf numFmtId="164" fontId="0" fillId="0" borderId="0" xfId="0" applyNumberFormat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total!$A$43:$A$52</c:f>
              <c:strCache>
                <c:ptCount val="10"/>
                <c:pt idx="0">
                  <c:v>Massachusetts</c:v>
                </c:pt>
                <c:pt idx="1">
                  <c:v>Texas</c:v>
                </c:pt>
                <c:pt idx="2">
                  <c:v>Ohio</c:v>
                </c:pt>
                <c:pt idx="3">
                  <c:v>New York</c:v>
                </c:pt>
                <c:pt idx="4">
                  <c:v>Rhode Island</c:v>
                </c:pt>
                <c:pt idx="5">
                  <c:v>Illinois</c:v>
                </c:pt>
                <c:pt idx="6">
                  <c:v>Minnesota</c:v>
                </c:pt>
                <c:pt idx="7">
                  <c:v>Nebraska</c:v>
                </c:pt>
                <c:pt idx="8">
                  <c:v>New Jersey</c:v>
                </c:pt>
                <c:pt idx="9">
                  <c:v>Delaware</c:v>
                </c:pt>
              </c:strCache>
            </c:strRef>
          </c:cat>
          <c:val>
            <c:numRef>
              <c:f>total!$H$43:$H$52</c:f>
              <c:numCache>
                <c:formatCode>"$"#,##0.00</c:formatCode>
                <c:ptCount val="10"/>
                <c:pt idx="0">
                  <c:v>768.77485594750033</c:v>
                </c:pt>
                <c:pt idx="1">
                  <c:v>965.37869544100067</c:v>
                </c:pt>
                <c:pt idx="2">
                  <c:v>1519.3419245907407</c:v>
                </c:pt>
                <c:pt idx="3">
                  <c:v>1630.3742730298827</c:v>
                </c:pt>
                <c:pt idx="4">
                  <c:v>1803.4402394440485</c:v>
                </c:pt>
                <c:pt idx="5">
                  <c:v>2275.3123996197619</c:v>
                </c:pt>
                <c:pt idx="6">
                  <c:v>2963.7167655379035</c:v>
                </c:pt>
                <c:pt idx="7">
                  <c:v>3825.8804384886816</c:v>
                </c:pt>
                <c:pt idx="8">
                  <c:v>5162.9624027213667</c:v>
                </c:pt>
                <c:pt idx="9">
                  <c:v>6013.7899439855537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1661824"/>
        <c:axId val="51663616"/>
      </c:barChart>
      <c:catAx>
        <c:axId val="51661824"/>
        <c:scaling>
          <c:orientation val="minMax"/>
        </c:scaling>
        <c:delete val="0"/>
        <c:axPos val="l"/>
        <c:majorTickMark val="none"/>
        <c:minorTickMark val="none"/>
        <c:tickLblPos val="nextTo"/>
        <c:crossAx val="51663616"/>
        <c:crosses val="autoZero"/>
        <c:auto val="1"/>
        <c:lblAlgn val="ctr"/>
        <c:lblOffset val="100"/>
        <c:noMultiLvlLbl val="0"/>
      </c:catAx>
      <c:valAx>
        <c:axId val="51663616"/>
        <c:scaling>
          <c:orientation val="minMax"/>
          <c:max val="15000"/>
        </c:scaling>
        <c:delete val="0"/>
        <c:axPos val="b"/>
        <c:majorGridlines/>
        <c:numFmt formatCode="&quot;$&quot;#,##0.00" sourceLinked="1"/>
        <c:majorTickMark val="out"/>
        <c:minorTickMark val="none"/>
        <c:tickLblPos val="nextTo"/>
        <c:crossAx val="51661824"/>
        <c:crosses val="autoZero"/>
        <c:crossBetween val="between"/>
        <c:majorUnit val="5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F0"/>
              </a:solidFill>
            </c:spPr>
          </c:dPt>
          <c:cat>
            <c:strRef>
              <c:f>total!$A$2:$A$11</c:f>
              <c:strCache>
                <c:ptCount val="10"/>
                <c:pt idx="0">
                  <c:v>South Carolina</c:v>
                </c:pt>
                <c:pt idx="1">
                  <c:v>Kentucky</c:v>
                </c:pt>
                <c:pt idx="2">
                  <c:v>Indiana</c:v>
                </c:pt>
                <c:pt idx="3">
                  <c:v>Alabama</c:v>
                </c:pt>
                <c:pt idx="4">
                  <c:v>New Mexico</c:v>
                </c:pt>
                <c:pt idx="5">
                  <c:v>Wisconsin</c:v>
                </c:pt>
                <c:pt idx="6">
                  <c:v>Pennsylvania</c:v>
                </c:pt>
                <c:pt idx="7">
                  <c:v>West Virginia</c:v>
                </c:pt>
                <c:pt idx="8">
                  <c:v>Mississippi</c:v>
                </c:pt>
                <c:pt idx="9">
                  <c:v>Arizona</c:v>
                </c:pt>
              </c:strCache>
            </c:strRef>
          </c:cat>
          <c:val>
            <c:numRef>
              <c:f>total!$H$2:$H$11</c:f>
              <c:numCache>
                <c:formatCode>"$"#,##0.00</c:formatCode>
                <c:ptCount val="10"/>
                <c:pt idx="0">
                  <c:v>-13950.060513368739</c:v>
                </c:pt>
                <c:pt idx="1">
                  <c:v>-12861.86296582813</c:v>
                </c:pt>
                <c:pt idx="2">
                  <c:v>-11347.223185154578</c:v>
                </c:pt>
                <c:pt idx="3">
                  <c:v>-10726.155209680448</c:v>
                </c:pt>
                <c:pt idx="4">
                  <c:v>-8866.9015402644509</c:v>
                </c:pt>
                <c:pt idx="5">
                  <c:v>-8505.8828337792129</c:v>
                </c:pt>
                <c:pt idx="6">
                  <c:v>-7643.4283064191377</c:v>
                </c:pt>
                <c:pt idx="7">
                  <c:v>-7096.2318658771528</c:v>
                </c:pt>
                <c:pt idx="8">
                  <c:v>-6728.8322549964378</c:v>
                </c:pt>
                <c:pt idx="9">
                  <c:v>-6198.0149623658363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1680000"/>
        <c:axId val="51681536"/>
      </c:barChart>
      <c:catAx>
        <c:axId val="51680000"/>
        <c:scaling>
          <c:orientation val="minMax"/>
        </c:scaling>
        <c:delete val="0"/>
        <c:axPos val="l"/>
        <c:majorTickMark val="none"/>
        <c:minorTickMark val="none"/>
        <c:tickLblPos val="high"/>
        <c:crossAx val="51681536"/>
        <c:crosses val="autoZero"/>
        <c:auto val="1"/>
        <c:lblAlgn val="ctr"/>
        <c:lblOffset val="100"/>
        <c:noMultiLvlLbl val="0"/>
      </c:catAx>
      <c:valAx>
        <c:axId val="51681536"/>
        <c:scaling>
          <c:orientation val="minMax"/>
          <c:min val="-15000"/>
        </c:scaling>
        <c:delete val="0"/>
        <c:axPos val="b"/>
        <c:majorGridlines/>
        <c:numFmt formatCode="&quot;$&quot;#,##0.00" sourceLinked="1"/>
        <c:majorTickMark val="out"/>
        <c:minorTickMark val="none"/>
        <c:tickLblPos val="nextTo"/>
        <c:crossAx val="51680000"/>
        <c:crosses val="autoZero"/>
        <c:crossBetween val="between"/>
        <c:minorUnit val="5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583405</xdr:colOff>
      <xdr:row>21</xdr:row>
      <xdr:rowOff>23812</xdr:rowOff>
    </xdr:from>
    <xdr:to>
      <xdr:col>19</xdr:col>
      <xdr:colOff>269081</xdr:colOff>
      <xdr:row>35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466725</xdr:colOff>
      <xdr:row>21</xdr:row>
      <xdr:rowOff>23812</xdr:rowOff>
    </xdr:from>
    <xdr:to>
      <xdr:col>13</xdr:col>
      <xdr:colOff>319086</xdr:colOff>
      <xdr:row>35</xdr:row>
      <xdr:rowOff>100012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374920</xdr:colOff>
      <xdr:row>19</xdr:row>
      <xdr:rowOff>95250</xdr:rowOff>
    </xdr:from>
    <xdr:ext cx="807208" cy="436786"/>
    <xdr:sp macro="" textlink="">
      <xdr:nvSpPr>
        <xdr:cNvPr id="4" name="TextBox 3"/>
        <xdr:cNvSpPr txBox="1"/>
      </xdr:nvSpPr>
      <xdr:spPr>
        <a:xfrm>
          <a:off x="10030889" y="4095750"/>
          <a:ext cx="807208" cy="43678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1100"/>
            <a:t>Deficit </a:t>
          </a:r>
        </a:p>
        <a:p>
          <a:pPr algn="r"/>
          <a:r>
            <a:rPr lang="en-US" sz="1100"/>
            <a:t>per person</a:t>
          </a:r>
        </a:p>
      </xdr:txBody>
    </xdr:sp>
    <xdr:clientData/>
  </xdr:oneCellAnchor>
  <xdr:oneCellAnchor>
    <xdr:from>
      <xdr:col>15</xdr:col>
      <xdr:colOff>328612</xdr:colOff>
      <xdr:row>19</xdr:row>
      <xdr:rowOff>92869</xdr:rowOff>
    </xdr:from>
    <xdr:ext cx="807209" cy="436786"/>
    <xdr:sp macro="" textlink="">
      <xdr:nvSpPr>
        <xdr:cNvPr id="5" name="TextBox 4"/>
        <xdr:cNvSpPr txBox="1"/>
      </xdr:nvSpPr>
      <xdr:spPr>
        <a:xfrm>
          <a:off x="13020675" y="4093369"/>
          <a:ext cx="807209" cy="43678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Surplus </a:t>
          </a:r>
        </a:p>
        <a:p>
          <a:r>
            <a:rPr lang="en-US" sz="1100"/>
            <a:t>per person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tabSelected="1" zoomScale="80" zoomScaleNormal="80" workbookViewId="0">
      <selection activeCell="U26" sqref="U26"/>
    </sheetView>
  </sheetViews>
  <sheetFormatPr defaultRowHeight="15" x14ac:dyDescent="0.25"/>
  <cols>
    <col min="1" max="1" width="22.28515625" style="13" customWidth="1"/>
    <col min="2" max="2" width="4.42578125" style="13" customWidth="1"/>
    <col min="3" max="3" width="20.42578125" style="13" customWidth="1"/>
    <col min="4" max="4" width="17.28515625" style="13" customWidth="1"/>
    <col min="5" max="5" width="16.85546875" style="13" customWidth="1"/>
    <col min="6" max="7" width="13" style="13" customWidth="1"/>
    <col min="8" max="8" width="12.5703125" style="13" customWidth="1"/>
    <col min="9" max="9" width="9.140625" style="13"/>
    <col min="10" max="10" width="15.85546875" style="13" bestFit="1" customWidth="1"/>
    <col min="11" max="12" width="9.140625" style="13"/>
    <col min="13" max="13" width="9.140625" style="13" customWidth="1"/>
    <col min="14" max="16384" width="9.140625" style="13"/>
  </cols>
  <sheetData>
    <row r="1" spans="1:11" ht="45" x14ac:dyDescent="0.25">
      <c r="A1" s="5" t="s">
        <v>51</v>
      </c>
      <c r="B1" s="4" t="s">
        <v>59</v>
      </c>
      <c r="C1" s="8" t="s">
        <v>52</v>
      </c>
      <c r="D1" s="8" t="s">
        <v>55</v>
      </c>
      <c r="E1" s="8" t="s">
        <v>56</v>
      </c>
      <c r="F1" s="5" t="s">
        <v>57</v>
      </c>
      <c r="G1" s="5" t="s">
        <v>65</v>
      </c>
      <c r="H1" s="5" t="s">
        <v>58</v>
      </c>
      <c r="I1" s="5"/>
    </row>
    <row r="2" spans="1:11" x14ac:dyDescent="0.25">
      <c r="A2" s="13" t="s">
        <v>40</v>
      </c>
      <c r="B2" s="9" t="s">
        <v>60</v>
      </c>
      <c r="C2" s="2">
        <v>20445822000</v>
      </c>
      <c r="D2" s="2">
        <v>72382962447.089996</v>
      </c>
      <c r="E2" s="2">
        <f t="shared" ref="E2:E33" si="0">C2-D2</f>
        <v>-51937140447.089996</v>
      </c>
      <c r="F2" s="1">
        <v>4774839</v>
      </c>
      <c r="G2" s="2">
        <f>$M$51</f>
        <v>3072.8057102036491</v>
      </c>
      <c r="H2" s="10">
        <f>E2/F2-G2</f>
        <v>-13950.060513368739</v>
      </c>
      <c r="I2" s="7"/>
      <c r="K2" s="2"/>
    </row>
    <row r="3" spans="1:11" x14ac:dyDescent="0.25">
      <c r="A3" s="13" t="s">
        <v>17</v>
      </c>
      <c r="B3" s="9" t="s">
        <v>60</v>
      </c>
      <c r="C3" s="2">
        <v>27744155000</v>
      </c>
      <c r="D3" s="2">
        <v>70769949410.360001</v>
      </c>
      <c r="E3" s="2">
        <f t="shared" si="0"/>
        <v>-43025794410.360001</v>
      </c>
      <c r="F3" s="1">
        <v>4395295</v>
      </c>
      <c r="G3" s="2">
        <f t="shared" ref="G3:G52" si="1">$M$51</f>
        <v>3072.8057102036491</v>
      </c>
      <c r="H3" s="10">
        <f t="shared" ref="H3:H52" si="2">E3/F3-G3</f>
        <v>-12861.86296582813</v>
      </c>
      <c r="I3" s="7"/>
      <c r="K3" s="2"/>
    </row>
    <row r="4" spans="1:11" x14ac:dyDescent="0.25">
      <c r="A4" s="13" t="s">
        <v>14</v>
      </c>
      <c r="B4" s="9" t="s">
        <v>60</v>
      </c>
      <c r="C4" s="2">
        <v>50994462000</v>
      </c>
      <c r="D4" s="2">
        <v>105364848334.99001</v>
      </c>
      <c r="E4" s="2">
        <f t="shared" si="0"/>
        <v>-54370386334.990005</v>
      </c>
      <c r="F4" s="1">
        <v>6570902</v>
      </c>
      <c r="G4" s="2">
        <f t="shared" si="1"/>
        <v>3072.8057102036491</v>
      </c>
      <c r="H4" s="10">
        <f t="shared" si="2"/>
        <v>-11347.223185154578</v>
      </c>
      <c r="I4" s="7"/>
      <c r="K4" s="2"/>
    </row>
    <row r="5" spans="1:11" x14ac:dyDescent="0.25">
      <c r="A5" s="13" t="s">
        <v>0</v>
      </c>
      <c r="B5" s="9" t="s">
        <v>60</v>
      </c>
      <c r="C5" s="2">
        <v>23765764000</v>
      </c>
      <c r="D5" s="2">
        <v>60759927849.309998</v>
      </c>
      <c r="E5" s="2">
        <f t="shared" si="0"/>
        <v>-36994163849.309998</v>
      </c>
      <c r="F5" s="1">
        <v>4833722</v>
      </c>
      <c r="G5" s="2">
        <f t="shared" si="1"/>
        <v>3072.8057102036491</v>
      </c>
      <c r="H5" s="10">
        <f t="shared" si="2"/>
        <v>-10726.155209680448</v>
      </c>
      <c r="I5" s="7"/>
      <c r="K5" s="2"/>
    </row>
    <row r="6" spans="1:11" x14ac:dyDescent="0.25">
      <c r="A6" s="13" t="s">
        <v>31</v>
      </c>
      <c r="B6" s="9" t="s">
        <v>61</v>
      </c>
      <c r="C6" s="2">
        <v>8546759000</v>
      </c>
      <c r="D6" s="2">
        <v>20629111711.18</v>
      </c>
      <c r="E6" s="2">
        <f t="shared" si="0"/>
        <v>-12082352711.18</v>
      </c>
      <c r="F6" s="1">
        <v>2085287</v>
      </c>
      <c r="G6" s="2">
        <f t="shared" si="1"/>
        <v>3072.8057102036491</v>
      </c>
      <c r="H6" s="10">
        <f t="shared" si="2"/>
        <v>-8866.9015402644509</v>
      </c>
      <c r="I6" s="7"/>
      <c r="K6" s="2"/>
    </row>
    <row r="7" spans="1:11" x14ac:dyDescent="0.25">
      <c r="A7" s="13" t="s">
        <v>49</v>
      </c>
      <c r="B7" s="9" t="s">
        <v>61</v>
      </c>
      <c r="C7" s="2">
        <v>46380549000</v>
      </c>
      <c r="D7" s="2">
        <v>77581151627.559998</v>
      </c>
      <c r="E7" s="2">
        <f t="shared" si="0"/>
        <v>-31200602627.559998</v>
      </c>
      <c r="F7" s="1">
        <v>5742713</v>
      </c>
      <c r="G7" s="2">
        <f t="shared" si="1"/>
        <v>3072.8057102036491</v>
      </c>
      <c r="H7" s="10">
        <f t="shared" si="2"/>
        <v>-8505.8828337792129</v>
      </c>
      <c r="I7" s="7"/>
      <c r="K7" s="2"/>
    </row>
    <row r="8" spans="1:11" x14ac:dyDescent="0.25">
      <c r="A8" s="13" t="s">
        <v>38</v>
      </c>
      <c r="B8" s="9" t="s">
        <v>61</v>
      </c>
      <c r="C8" s="2">
        <v>120397800000</v>
      </c>
      <c r="D8" s="2">
        <v>178782023490.16</v>
      </c>
      <c r="E8" s="2">
        <f t="shared" si="0"/>
        <v>-58384223490.160004</v>
      </c>
      <c r="F8" s="1">
        <v>12773801</v>
      </c>
      <c r="G8" s="2">
        <f t="shared" si="1"/>
        <v>3072.8057102036491</v>
      </c>
      <c r="H8" s="10">
        <f t="shared" si="2"/>
        <v>-7643.4283064191377</v>
      </c>
      <c r="I8" s="7"/>
      <c r="K8" s="2"/>
    </row>
    <row r="9" spans="1:11" x14ac:dyDescent="0.25">
      <c r="A9" s="13" t="s">
        <v>48</v>
      </c>
      <c r="B9" s="9" t="s">
        <v>60</v>
      </c>
      <c r="C9" s="2">
        <v>6799408000</v>
      </c>
      <c r="D9" s="2">
        <v>14260063214.17</v>
      </c>
      <c r="E9" s="2">
        <f t="shared" si="0"/>
        <v>-7460655214.1700001</v>
      </c>
      <c r="F9" s="1">
        <v>1854304</v>
      </c>
      <c r="G9" s="2">
        <f t="shared" si="1"/>
        <v>3072.8057102036491</v>
      </c>
      <c r="H9" s="10">
        <f t="shared" si="2"/>
        <v>-7096.2318658771528</v>
      </c>
      <c r="I9" s="7"/>
      <c r="K9" s="2"/>
    </row>
    <row r="10" spans="1:11" x14ac:dyDescent="0.25">
      <c r="A10" s="13" t="s">
        <v>24</v>
      </c>
      <c r="B10" s="9" t="s">
        <v>60</v>
      </c>
      <c r="C10" s="2">
        <v>10430224000</v>
      </c>
      <c r="D10" s="2">
        <v>21366156192.970001</v>
      </c>
      <c r="E10" s="2">
        <f t="shared" si="0"/>
        <v>-10935932192.970001</v>
      </c>
      <c r="F10" s="1">
        <v>2991207</v>
      </c>
      <c r="G10" s="2">
        <f t="shared" si="1"/>
        <v>3072.8057102036491</v>
      </c>
      <c r="H10" s="10">
        <f t="shared" si="2"/>
        <v>-6728.8322549964378</v>
      </c>
      <c r="I10" s="7"/>
      <c r="K10" s="2"/>
    </row>
    <row r="11" spans="1:11" x14ac:dyDescent="0.25">
      <c r="A11" s="13" t="s">
        <v>2</v>
      </c>
      <c r="B11" s="9" t="s">
        <v>60</v>
      </c>
      <c r="C11" s="2">
        <v>36769050000</v>
      </c>
      <c r="D11" s="2">
        <v>57478636635.400002</v>
      </c>
      <c r="E11" s="2">
        <f t="shared" si="0"/>
        <v>-20709586635.400002</v>
      </c>
      <c r="F11" s="1">
        <v>6626624</v>
      </c>
      <c r="G11" s="2">
        <f t="shared" si="1"/>
        <v>3072.8057102036491</v>
      </c>
      <c r="H11" s="10">
        <f t="shared" si="2"/>
        <v>-6198.0149623658363</v>
      </c>
      <c r="I11" s="7"/>
      <c r="K11" s="2"/>
    </row>
    <row r="12" spans="1:11" x14ac:dyDescent="0.25">
      <c r="A12" s="13" t="s">
        <v>6</v>
      </c>
      <c r="B12" s="9" t="s">
        <v>61</v>
      </c>
      <c r="C12" s="2">
        <v>53703341000</v>
      </c>
      <c r="D12" s="2">
        <v>64015886578.860001</v>
      </c>
      <c r="E12" s="2">
        <f t="shared" si="0"/>
        <v>-10312545578.860001</v>
      </c>
      <c r="F12" s="1">
        <v>3596080</v>
      </c>
      <c r="G12" s="2">
        <f t="shared" si="1"/>
        <v>3072.8057102036491</v>
      </c>
      <c r="H12" s="10">
        <f t="shared" si="2"/>
        <v>-5940.5243312743714</v>
      </c>
      <c r="I12" s="7"/>
      <c r="K12" s="2"/>
    </row>
    <row r="13" spans="1:11" x14ac:dyDescent="0.25">
      <c r="A13" s="13" t="s">
        <v>42</v>
      </c>
      <c r="B13" s="9" t="s">
        <v>60</v>
      </c>
      <c r="C13" s="2">
        <v>53909218000</v>
      </c>
      <c r="D13" s="2">
        <v>71446636475.139999</v>
      </c>
      <c r="E13" s="2">
        <f t="shared" si="0"/>
        <v>-17537418475.139999</v>
      </c>
      <c r="F13" s="1">
        <v>6495978</v>
      </c>
      <c r="G13" s="2">
        <f t="shared" si="1"/>
        <v>3072.8057102036491</v>
      </c>
      <c r="H13" s="10">
        <f t="shared" si="2"/>
        <v>-5772.5406038778583</v>
      </c>
      <c r="I13" s="7"/>
      <c r="K13" s="2"/>
    </row>
    <row r="14" spans="1:11" x14ac:dyDescent="0.25">
      <c r="A14" s="13" t="s">
        <v>19</v>
      </c>
      <c r="B14" s="9" t="s">
        <v>61</v>
      </c>
      <c r="C14" s="2">
        <v>6744654000</v>
      </c>
      <c r="D14" s="2">
        <v>10246164836.950001</v>
      </c>
      <c r="E14" s="2">
        <f t="shared" si="0"/>
        <v>-3501510836.9500008</v>
      </c>
      <c r="F14" s="1">
        <v>1328302</v>
      </c>
      <c r="G14" s="2">
        <f t="shared" si="1"/>
        <v>3072.8057102036491</v>
      </c>
      <c r="H14" s="10">
        <f t="shared" si="2"/>
        <v>-5708.8860872188161</v>
      </c>
      <c r="I14" s="7"/>
      <c r="K14" s="2"/>
    </row>
    <row r="15" spans="1:11" x14ac:dyDescent="0.25">
      <c r="A15" s="13" t="s">
        <v>11</v>
      </c>
      <c r="B15" s="9" t="s">
        <v>61</v>
      </c>
      <c r="C15" s="2">
        <v>7139728000</v>
      </c>
      <c r="D15" s="2">
        <v>10496152735.559999</v>
      </c>
      <c r="E15" s="2">
        <f t="shared" si="0"/>
        <v>-3356424735.5599995</v>
      </c>
      <c r="F15" s="1">
        <v>1404054</v>
      </c>
      <c r="G15" s="2">
        <f t="shared" si="1"/>
        <v>3072.8057102036491</v>
      </c>
      <c r="H15" s="10">
        <f t="shared" si="2"/>
        <v>-5463.3296754927333</v>
      </c>
      <c r="I15" s="7"/>
      <c r="K15" s="2"/>
    </row>
    <row r="16" spans="1:11" x14ac:dyDescent="0.25">
      <c r="A16" s="13" t="s">
        <v>46</v>
      </c>
      <c r="B16" s="9" t="s">
        <v>61</v>
      </c>
      <c r="C16" s="2">
        <v>71365278000</v>
      </c>
      <c r="D16" s="2">
        <v>91029406199.059998</v>
      </c>
      <c r="E16" s="2">
        <f t="shared" si="0"/>
        <v>-19664128199.059998</v>
      </c>
      <c r="F16" s="1">
        <v>8260405</v>
      </c>
      <c r="G16" s="2">
        <f t="shared" si="1"/>
        <v>3072.8057102036491</v>
      </c>
      <c r="H16" s="10">
        <f t="shared" si="2"/>
        <v>-5453.3340498020098</v>
      </c>
      <c r="I16" s="7"/>
      <c r="K16" s="2"/>
    </row>
    <row r="17" spans="1:11" x14ac:dyDescent="0.25">
      <c r="A17" s="13" t="s">
        <v>34</v>
      </c>
      <c r="B17" s="9" t="s">
        <v>60</v>
      </c>
      <c r="C17" s="2">
        <v>4283478919.1599998</v>
      </c>
      <c r="D17" s="2">
        <v>5756320466.5200005</v>
      </c>
      <c r="E17" s="2">
        <f t="shared" si="0"/>
        <v>-1472841547.3600006</v>
      </c>
      <c r="F17" s="1">
        <v>723393</v>
      </c>
      <c r="G17" s="2">
        <f t="shared" si="1"/>
        <v>3072.8057102036491</v>
      </c>
      <c r="H17" s="10">
        <f t="shared" si="2"/>
        <v>-5108.8242331365509</v>
      </c>
      <c r="I17" s="7"/>
      <c r="K17" s="2"/>
    </row>
    <row r="18" spans="1:11" x14ac:dyDescent="0.25">
      <c r="A18" s="13" t="s">
        <v>26</v>
      </c>
      <c r="B18" s="9" t="s">
        <v>60</v>
      </c>
      <c r="C18" s="2">
        <v>4996692000</v>
      </c>
      <c r="D18" s="2">
        <v>6783739192.9499998</v>
      </c>
      <c r="E18" s="2">
        <f t="shared" si="0"/>
        <v>-1787047192.9499998</v>
      </c>
      <c r="F18" s="1">
        <v>1015165</v>
      </c>
      <c r="G18" s="2">
        <f t="shared" si="1"/>
        <v>3072.8057102036491</v>
      </c>
      <c r="H18" s="10">
        <f t="shared" si="2"/>
        <v>-4833.1571732170505</v>
      </c>
      <c r="I18" s="7"/>
      <c r="K18" s="2"/>
    </row>
    <row r="19" spans="1:11" x14ac:dyDescent="0.25">
      <c r="A19" s="13" t="s">
        <v>1</v>
      </c>
      <c r="B19" s="9" t="s">
        <v>60</v>
      </c>
      <c r="C19" s="2">
        <v>5292703000</v>
      </c>
      <c r="D19" s="2">
        <v>6300241394.1300001</v>
      </c>
      <c r="E19" s="2">
        <f t="shared" si="0"/>
        <v>-1007538394.1300001</v>
      </c>
      <c r="F19" s="1">
        <v>735132</v>
      </c>
      <c r="G19" s="2">
        <f t="shared" si="1"/>
        <v>3072.8057102036491</v>
      </c>
      <c r="H19" s="10">
        <f t="shared" si="2"/>
        <v>-4443.3601060536466</v>
      </c>
      <c r="I19" s="7"/>
      <c r="K19" s="2"/>
    </row>
    <row r="20" spans="1:11" x14ac:dyDescent="0.25">
      <c r="A20" s="13" t="s">
        <v>12</v>
      </c>
      <c r="B20" s="9" t="s">
        <v>60</v>
      </c>
      <c r="C20" s="2">
        <v>8669150000</v>
      </c>
      <c r="D20" s="2">
        <v>10502126278.82</v>
      </c>
      <c r="E20" s="2">
        <f t="shared" si="0"/>
        <v>-1832976278.8199997</v>
      </c>
      <c r="F20" s="1">
        <v>1612136</v>
      </c>
      <c r="G20" s="2">
        <f t="shared" si="1"/>
        <v>3072.8057102036491</v>
      </c>
      <c r="H20" s="10">
        <f t="shared" si="2"/>
        <v>-4209.7918446364765</v>
      </c>
      <c r="I20" s="7"/>
      <c r="K20" s="2"/>
    </row>
    <row r="21" spans="1:11" x14ac:dyDescent="0.25">
      <c r="A21" s="13" t="s">
        <v>20</v>
      </c>
      <c r="B21" s="9" t="s">
        <v>61</v>
      </c>
      <c r="C21" s="2">
        <v>56332485000</v>
      </c>
      <c r="D21" s="2">
        <v>60447098936.620003</v>
      </c>
      <c r="E21" s="2">
        <f t="shared" si="0"/>
        <v>-4114613936.6200027</v>
      </c>
      <c r="F21" s="1">
        <v>5928814</v>
      </c>
      <c r="G21" s="2">
        <f t="shared" si="1"/>
        <v>3072.8057102036491</v>
      </c>
      <c r="H21" s="10">
        <f t="shared" si="2"/>
        <v>-3766.8085810341395</v>
      </c>
      <c r="I21" s="7"/>
      <c r="K21" s="2"/>
    </row>
    <row r="22" spans="1:11" x14ac:dyDescent="0.25">
      <c r="A22" s="13" t="s">
        <v>45</v>
      </c>
      <c r="B22" s="9" t="s">
        <v>61</v>
      </c>
      <c r="C22" s="2">
        <v>4045852000</v>
      </c>
      <c r="D22" s="2">
        <v>4469688355.6499996</v>
      </c>
      <c r="E22" s="2">
        <f t="shared" si="0"/>
        <v>-423836355.64999962</v>
      </c>
      <c r="F22" s="1">
        <v>626630</v>
      </c>
      <c r="G22" s="2">
        <f t="shared" si="1"/>
        <v>3072.8057102036491</v>
      </c>
      <c r="H22" s="10">
        <f t="shared" si="2"/>
        <v>-3749.179895368738</v>
      </c>
      <c r="I22" s="7"/>
      <c r="K22" s="2"/>
    </row>
    <row r="23" spans="1:11" x14ac:dyDescent="0.25">
      <c r="A23" s="13" t="s">
        <v>37</v>
      </c>
      <c r="B23" s="9" t="s">
        <v>61</v>
      </c>
      <c r="C23" s="2">
        <v>25715856000</v>
      </c>
      <c r="D23" s="2">
        <v>27504509908.709999</v>
      </c>
      <c r="E23" s="2">
        <f t="shared" si="0"/>
        <v>-1788653908.7099991</v>
      </c>
      <c r="F23" s="1">
        <v>3930065</v>
      </c>
      <c r="G23" s="2">
        <f t="shared" si="1"/>
        <v>3072.8057102036491</v>
      </c>
      <c r="H23" s="10">
        <f t="shared" si="2"/>
        <v>-3527.9264038079532</v>
      </c>
      <c r="I23" s="7"/>
      <c r="K23" s="2"/>
    </row>
    <row r="24" spans="1:11" x14ac:dyDescent="0.25">
      <c r="A24" s="13" t="s">
        <v>9</v>
      </c>
      <c r="B24" s="9" t="s">
        <v>61</v>
      </c>
      <c r="C24" s="2">
        <v>141177993000</v>
      </c>
      <c r="D24" s="2">
        <v>148013813199.78</v>
      </c>
      <c r="E24" s="2">
        <f t="shared" si="0"/>
        <v>-6835820199.7799988</v>
      </c>
      <c r="F24" s="1">
        <v>19552860</v>
      </c>
      <c r="G24" s="2">
        <f t="shared" si="1"/>
        <v>3072.8057102036491</v>
      </c>
      <c r="H24" s="10">
        <f t="shared" si="2"/>
        <v>-3422.4128878635925</v>
      </c>
      <c r="I24" s="7"/>
      <c r="K24" s="2"/>
    </row>
    <row r="25" spans="1:11" x14ac:dyDescent="0.25">
      <c r="A25" s="13" t="s">
        <v>22</v>
      </c>
      <c r="B25" s="9" t="s">
        <v>61</v>
      </c>
      <c r="C25" s="2">
        <v>68914818000</v>
      </c>
      <c r="D25" s="2">
        <v>67370136508.970001</v>
      </c>
      <c r="E25" s="2">
        <f t="shared" si="0"/>
        <v>1544681491.0299988</v>
      </c>
      <c r="F25" s="1">
        <v>9895622</v>
      </c>
      <c r="G25" s="2">
        <f t="shared" si="1"/>
        <v>3072.8057102036491</v>
      </c>
      <c r="H25" s="10">
        <f t="shared" si="2"/>
        <v>-2916.7082469992138</v>
      </c>
      <c r="I25" s="7"/>
      <c r="K25" s="2"/>
    </row>
    <row r="26" spans="1:11" x14ac:dyDescent="0.25">
      <c r="A26" s="13" t="s">
        <v>28</v>
      </c>
      <c r="B26" s="9" t="s">
        <v>61</v>
      </c>
      <c r="C26" s="2">
        <v>15858254000</v>
      </c>
      <c r="D26" s="2">
        <v>14296851522.73</v>
      </c>
      <c r="E26" s="2">
        <f t="shared" si="0"/>
        <v>1561402477.2700005</v>
      </c>
      <c r="F26" s="1">
        <v>2790136</v>
      </c>
      <c r="G26" s="2">
        <f t="shared" si="1"/>
        <v>3072.8057102036491</v>
      </c>
      <c r="H26" s="10">
        <f t="shared" si="2"/>
        <v>-2513.1905239654152</v>
      </c>
      <c r="I26" s="7"/>
      <c r="K26" s="2"/>
    </row>
    <row r="27" spans="1:11" x14ac:dyDescent="0.25">
      <c r="A27" s="13" t="s">
        <v>41</v>
      </c>
      <c r="B27" s="9" t="s">
        <v>60</v>
      </c>
      <c r="C27" s="2">
        <v>6317489000</v>
      </c>
      <c r="D27" s="2">
        <v>5698907072.9300003</v>
      </c>
      <c r="E27" s="2">
        <f t="shared" si="0"/>
        <v>618581927.06999969</v>
      </c>
      <c r="F27" s="1">
        <v>844877</v>
      </c>
      <c r="G27" s="2">
        <f t="shared" si="1"/>
        <v>3072.8057102036491</v>
      </c>
      <c r="H27" s="10">
        <f t="shared" si="2"/>
        <v>-2340.6495181543924</v>
      </c>
      <c r="I27" s="7"/>
      <c r="K27" s="2"/>
    </row>
    <row r="28" spans="1:11" x14ac:dyDescent="0.25">
      <c r="A28" s="13" t="s">
        <v>15</v>
      </c>
      <c r="B28" s="9" t="s">
        <v>61</v>
      </c>
      <c r="C28" s="2">
        <v>21189459000</v>
      </c>
      <c r="D28" s="2">
        <v>18666118163.400002</v>
      </c>
      <c r="E28" s="2">
        <f t="shared" si="0"/>
        <v>2523340836.5999985</v>
      </c>
      <c r="F28" s="1">
        <v>3090416</v>
      </c>
      <c r="G28" s="2">
        <f t="shared" si="1"/>
        <v>3072.8057102036491</v>
      </c>
      <c r="H28" s="10">
        <f t="shared" si="2"/>
        <v>-2256.3004770570442</v>
      </c>
      <c r="I28" s="7"/>
      <c r="K28" s="2"/>
    </row>
    <row r="29" spans="1:11" x14ac:dyDescent="0.25">
      <c r="A29" s="13" t="s">
        <v>33</v>
      </c>
      <c r="B29" s="9" t="s">
        <v>60</v>
      </c>
      <c r="C29" s="2">
        <v>66102487000</v>
      </c>
      <c r="D29" s="2">
        <v>57723937720.599998</v>
      </c>
      <c r="E29" s="2">
        <f t="shared" si="0"/>
        <v>8378549279.4000015</v>
      </c>
      <c r="F29" s="1">
        <v>9848060</v>
      </c>
      <c r="G29" s="2">
        <f t="shared" si="1"/>
        <v>3072.8057102036491</v>
      </c>
      <c r="H29" s="10">
        <f t="shared" si="2"/>
        <v>-2222.0240050353214</v>
      </c>
      <c r="I29" s="7"/>
      <c r="K29" s="2"/>
    </row>
    <row r="30" spans="1:11" x14ac:dyDescent="0.25">
      <c r="A30" s="13" t="s">
        <v>8</v>
      </c>
      <c r="B30" s="9" t="s">
        <v>61</v>
      </c>
      <c r="C30" s="2">
        <v>24464351000</v>
      </c>
      <c r="D30" s="2">
        <v>23865968102.049999</v>
      </c>
      <c r="E30" s="2">
        <f t="shared" si="0"/>
        <v>598382897.95000076</v>
      </c>
      <c r="F30" s="1">
        <v>646449</v>
      </c>
      <c r="G30" s="2">
        <f t="shared" si="1"/>
        <v>3072.8057102036491</v>
      </c>
      <c r="H30" s="10">
        <f t="shared" si="2"/>
        <v>-2147.1597614126376</v>
      </c>
      <c r="I30" s="7"/>
      <c r="K30" s="2"/>
    </row>
    <row r="31" spans="1:11" x14ac:dyDescent="0.25">
      <c r="A31" s="13" t="s">
        <v>29</v>
      </c>
      <c r="B31" s="9" t="s">
        <v>61</v>
      </c>
      <c r="C31" s="2">
        <v>10001989000</v>
      </c>
      <c r="D31" s="2">
        <v>8177146924.6499996</v>
      </c>
      <c r="E31" s="2">
        <f t="shared" si="0"/>
        <v>1824842075.3500004</v>
      </c>
      <c r="F31" s="1">
        <v>1323459</v>
      </c>
      <c r="G31" s="2">
        <f t="shared" si="1"/>
        <v>3072.8057102036491</v>
      </c>
      <c r="H31" s="10">
        <f t="shared" si="2"/>
        <v>-1693.9627877179505</v>
      </c>
      <c r="I31" s="7"/>
      <c r="K31" s="2"/>
    </row>
    <row r="32" spans="1:11" x14ac:dyDescent="0.25">
      <c r="A32" s="13" t="s">
        <v>36</v>
      </c>
      <c r="B32" s="9" t="s">
        <v>60</v>
      </c>
      <c r="C32" s="2">
        <v>30056818000</v>
      </c>
      <c r="D32" s="2">
        <v>24199729466.68</v>
      </c>
      <c r="E32" s="2">
        <f t="shared" si="0"/>
        <v>5857088533.3199997</v>
      </c>
      <c r="F32" s="1">
        <v>3850568</v>
      </c>
      <c r="G32" s="2">
        <f t="shared" si="1"/>
        <v>3072.8057102036491</v>
      </c>
      <c r="H32" s="10">
        <f t="shared" si="2"/>
        <v>-1551.7084244733362</v>
      </c>
      <c r="I32" s="7"/>
      <c r="K32" s="2"/>
    </row>
    <row r="33" spans="1:15" x14ac:dyDescent="0.25">
      <c r="A33" s="13" t="s">
        <v>47</v>
      </c>
      <c r="B33" s="9" t="s">
        <v>61</v>
      </c>
      <c r="C33" s="2">
        <v>59880170000</v>
      </c>
      <c r="D33" s="2">
        <v>48980441438.239998</v>
      </c>
      <c r="E33" s="2">
        <f t="shared" si="0"/>
        <v>10899728561.760002</v>
      </c>
      <c r="F33" s="1">
        <v>6971406</v>
      </c>
      <c r="G33" s="2">
        <f t="shared" si="1"/>
        <v>3072.8057102036491</v>
      </c>
      <c r="H33" s="10">
        <f t="shared" si="2"/>
        <v>-1509.3149937312471</v>
      </c>
      <c r="I33" s="7"/>
      <c r="K33" s="2"/>
    </row>
    <row r="34" spans="1:15" x14ac:dyDescent="0.25">
      <c r="A34" s="13" t="s">
        <v>44</v>
      </c>
      <c r="B34" s="9" t="s">
        <v>60</v>
      </c>
      <c r="C34" s="2">
        <v>17657760000</v>
      </c>
      <c r="D34" s="2">
        <v>12888476037.030001</v>
      </c>
      <c r="E34" s="2">
        <f t="shared" ref="E34:E65" si="3">C34-D34</f>
        <v>4769283962.9699993</v>
      </c>
      <c r="F34" s="1">
        <v>2900872</v>
      </c>
      <c r="G34" s="2">
        <f t="shared" si="1"/>
        <v>3072.8057102036491</v>
      </c>
      <c r="H34" s="10">
        <f t="shared" si="2"/>
        <v>-1428.7193930652165</v>
      </c>
      <c r="I34" s="7"/>
      <c r="K34" s="2"/>
    </row>
    <row r="35" spans="1:15" x14ac:dyDescent="0.25">
      <c r="A35" s="13" t="s">
        <v>25</v>
      </c>
      <c r="B35" s="9" t="s">
        <v>60</v>
      </c>
      <c r="C35" s="2">
        <v>54412418000</v>
      </c>
      <c r="D35" s="2">
        <v>43147890298.339996</v>
      </c>
      <c r="E35" s="2">
        <f t="shared" si="3"/>
        <v>11264527701.660004</v>
      </c>
      <c r="F35" s="1">
        <v>6044171</v>
      </c>
      <c r="G35" s="2">
        <f t="shared" si="1"/>
        <v>3072.8057102036491</v>
      </c>
      <c r="H35" s="10">
        <f t="shared" si="2"/>
        <v>-1209.1046829395291</v>
      </c>
      <c r="I35" s="7"/>
      <c r="K35" s="2"/>
    </row>
    <row r="36" spans="1:15" x14ac:dyDescent="0.25">
      <c r="A36" s="13" t="s">
        <v>10</v>
      </c>
      <c r="B36" s="9" t="s">
        <v>60</v>
      </c>
      <c r="C36" s="2">
        <v>74301190000</v>
      </c>
      <c r="D36" s="2">
        <v>53695553676.190002</v>
      </c>
      <c r="E36" s="2">
        <f t="shared" si="3"/>
        <v>20605636323.809998</v>
      </c>
      <c r="F36" s="1">
        <v>9992167</v>
      </c>
      <c r="G36" s="2">
        <f t="shared" si="1"/>
        <v>3072.8057102036491</v>
      </c>
      <c r="H36" s="10">
        <f t="shared" si="2"/>
        <v>-1010.6267730611858</v>
      </c>
      <c r="I36" s="7"/>
      <c r="K36" s="2"/>
    </row>
    <row r="37" spans="1:15" x14ac:dyDescent="0.25">
      <c r="A37" s="13" t="s">
        <v>5</v>
      </c>
      <c r="B37" s="9" t="s">
        <v>61</v>
      </c>
      <c r="C37" s="2">
        <v>46538866000</v>
      </c>
      <c r="D37" s="2">
        <v>34234004740.669998</v>
      </c>
      <c r="E37" s="2">
        <f t="shared" si="3"/>
        <v>12304861259.330002</v>
      </c>
      <c r="F37" s="1">
        <v>5268367</v>
      </c>
      <c r="G37" s="2">
        <f t="shared" si="1"/>
        <v>3072.8057102036491</v>
      </c>
      <c r="H37" s="10">
        <f t="shared" si="2"/>
        <v>-737.19369620955922</v>
      </c>
      <c r="I37" s="7"/>
      <c r="K37" s="2"/>
    </row>
    <row r="38" spans="1:15" x14ac:dyDescent="0.25">
      <c r="A38" s="13" t="s">
        <v>18</v>
      </c>
      <c r="B38" s="9" t="s">
        <v>60</v>
      </c>
      <c r="C38" s="2">
        <v>40184965000</v>
      </c>
      <c r="D38" s="2">
        <v>28659044246.5</v>
      </c>
      <c r="E38" s="2">
        <f t="shared" si="3"/>
        <v>11525920753.5</v>
      </c>
      <c r="F38" s="1">
        <v>4625470</v>
      </c>
      <c r="G38" s="2">
        <f t="shared" si="1"/>
        <v>3072.8057102036491</v>
      </c>
      <c r="H38" s="10">
        <f t="shared" si="2"/>
        <v>-580.96796106680449</v>
      </c>
      <c r="I38" s="7"/>
      <c r="K38" s="2"/>
    </row>
    <row r="39" spans="1:15" x14ac:dyDescent="0.25">
      <c r="A39" s="13" t="s">
        <v>4</v>
      </c>
      <c r="B39" s="9" t="s">
        <v>61</v>
      </c>
      <c r="C39" s="2">
        <v>334424692000</v>
      </c>
      <c r="D39" s="2">
        <v>228228602591.23999</v>
      </c>
      <c r="E39" s="2">
        <f t="shared" si="3"/>
        <v>106196089408.76001</v>
      </c>
      <c r="F39" s="1">
        <v>38332521</v>
      </c>
      <c r="G39" s="2">
        <f t="shared" si="1"/>
        <v>3072.8057102036491</v>
      </c>
      <c r="H39" s="10">
        <f t="shared" si="2"/>
        <v>-302.41423480968751</v>
      </c>
      <c r="I39" s="7"/>
      <c r="K39" s="2"/>
    </row>
    <row r="40" spans="1:15" x14ac:dyDescent="0.25">
      <c r="A40" s="13" t="s">
        <v>3</v>
      </c>
      <c r="B40" s="9" t="s">
        <v>60</v>
      </c>
      <c r="C40" s="2">
        <v>28772265000</v>
      </c>
      <c r="D40" s="2">
        <v>20151034134.82</v>
      </c>
      <c r="E40" s="2">
        <f t="shared" si="3"/>
        <v>8621230865.1800003</v>
      </c>
      <c r="F40" s="1">
        <v>2959373</v>
      </c>
      <c r="G40" s="2">
        <f t="shared" si="1"/>
        <v>3072.8057102036491</v>
      </c>
      <c r="H40" s="10">
        <f t="shared" si="2"/>
        <v>-159.6106296308385</v>
      </c>
      <c r="I40" s="7"/>
      <c r="K40" s="2"/>
    </row>
    <row r="41" spans="1:15" x14ac:dyDescent="0.25">
      <c r="A41" s="13" t="s">
        <v>50</v>
      </c>
      <c r="B41" s="9" t="s">
        <v>60</v>
      </c>
      <c r="C41" s="2">
        <v>5305301000</v>
      </c>
      <c r="D41" s="2">
        <v>3359437006.8000002</v>
      </c>
      <c r="E41" s="2">
        <f t="shared" si="3"/>
        <v>1945863993.1999998</v>
      </c>
      <c r="F41" s="1">
        <v>582658</v>
      </c>
      <c r="G41" s="2">
        <f t="shared" si="1"/>
        <v>3072.8057102036491</v>
      </c>
      <c r="H41" s="10">
        <f t="shared" si="2"/>
        <v>266.82747633116151</v>
      </c>
      <c r="I41" s="7"/>
      <c r="K41" s="2"/>
    </row>
    <row r="42" spans="1:15" x14ac:dyDescent="0.25">
      <c r="A42" s="13" t="s">
        <v>16</v>
      </c>
      <c r="B42" s="9" t="s">
        <v>60</v>
      </c>
      <c r="C42" s="2">
        <v>24728746000</v>
      </c>
      <c r="D42" s="2">
        <v>14363462045.77</v>
      </c>
      <c r="E42" s="2">
        <f t="shared" si="3"/>
        <v>10365283954.23</v>
      </c>
      <c r="F42" s="1">
        <v>2893957</v>
      </c>
      <c r="G42" s="2">
        <f t="shared" si="1"/>
        <v>3072.8057102036491</v>
      </c>
      <c r="H42" s="10">
        <f t="shared" si="2"/>
        <v>508.89365652156448</v>
      </c>
      <c r="I42" s="7"/>
      <c r="K42" s="2"/>
    </row>
    <row r="43" spans="1:15" x14ac:dyDescent="0.25">
      <c r="A43" s="13" t="s">
        <v>21</v>
      </c>
      <c r="B43" s="9" t="s">
        <v>61</v>
      </c>
      <c r="C43" s="2">
        <v>90463675000</v>
      </c>
      <c r="D43" s="2">
        <v>64752652388.93</v>
      </c>
      <c r="E43" s="2">
        <f t="shared" si="3"/>
        <v>25711022611.07</v>
      </c>
      <c r="F43" s="1">
        <v>6692824</v>
      </c>
      <c r="G43" s="2">
        <f t="shared" si="1"/>
        <v>3072.8057102036491</v>
      </c>
      <c r="H43" s="10">
        <f t="shared" si="2"/>
        <v>768.77485594750033</v>
      </c>
      <c r="I43" s="7"/>
      <c r="K43" s="2"/>
    </row>
    <row r="44" spans="1:15" x14ac:dyDescent="0.25">
      <c r="A44" s="13" t="s">
        <v>43</v>
      </c>
      <c r="B44" s="9" t="s">
        <v>60</v>
      </c>
      <c r="C44" s="2">
        <v>249912209000</v>
      </c>
      <c r="D44" s="2">
        <v>143109528469.92001</v>
      </c>
      <c r="E44" s="2">
        <f t="shared" si="3"/>
        <v>106802680530.07999</v>
      </c>
      <c r="F44" s="1">
        <v>26448193</v>
      </c>
      <c r="G44" s="2">
        <f t="shared" si="1"/>
        <v>3072.8057102036491</v>
      </c>
      <c r="H44" s="10">
        <f t="shared" si="2"/>
        <v>965.37869544100067</v>
      </c>
      <c r="I44" s="7"/>
      <c r="K44" s="2"/>
    </row>
    <row r="45" spans="1:15" x14ac:dyDescent="0.25">
      <c r="A45" s="13" t="s">
        <v>35</v>
      </c>
      <c r="B45" s="9" t="s">
        <v>61</v>
      </c>
      <c r="C45" s="2">
        <v>124730951000</v>
      </c>
      <c r="D45" s="2">
        <v>71596092410.139999</v>
      </c>
      <c r="E45" s="2">
        <f t="shared" si="3"/>
        <v>53134858589.860001</v>
      </c>
      <c r="F45" s="1">
        <v>11570808</v>
      </c>
      <c r="G45" s="2">
        <f t="shared" si="1"/>
        <v>3072.8057102036491</v>
      </c>
      <c r="H45" s="10">
        <f t="shared" si="2"/>
        <v>1519.3419245907407</v>
      </c>
      <c r="I45" s="7"/>
      <c r="K45" s="2"/>
    </row>
    <row r="46" spans="1:15" x14ac:dyDescent="0.25">
      <c r="A46" s="13" t="s">
        <v>32</v>
      </c>
      <c r="B46" s="9" t="s">
        <v>61</v>
      </c>
      <c r="C46" s="2">
        <v>231879838000</v>
      </c>
      <c r="D46" s="2">
        <v>139457050845.62</v>
      </c>
      <c r="E46" s="2">
        <f t="shared" si="3"/>
        <v>92422787154.380005</v>
      </c>
      <c r="F46" s="1">
        <v>19651127</v>
      </c>
      <c r="G46" s="2">
        <f t="shared" si="1"/>
        <v>3072.8057102036491</v>
      </c>
      <c r="H46" s="10">
        <f t="shared" si="2"/>
        <v>1630.3742730298827</v>
      </c>
      <c r="I46" s="7"/>
      <c r="K46" s="2"/>
    </row>
    <row r="47" spans="1:15" x14ac:dyDescent="0.25">
      <c r="A47" s="13" t="s">
        <v>39</v>
      </c>
      <c r="B47" s="9" t="s">
        <v>61</v>
      </c>
      <c r="C47" s="2">
        <v>13011125000</v>
      </c>
      <c r="D47" s="2">
        <v>7883698745.2399998</v>
      </c>
      <c r="E47" s="2">
        <f t="shared" si="3"/>
        <v>5127426254.7600002</v>
      </c>
      <c r="F47" s="1">
        <v>1051511</v>
      </c>
      <c r="G47" s="2">
        <f t="shared" si="1"/>
        <v>3072.8057102036491</v>
      </c>
      <c r="H47" s="10">
        <f t="shared" si="2"/>
        <v>1803.4402394440485</v>
      </c>
      <c r="I47" s="7"/>
      <c r="K47" s="2"/>
      <c r="M47" s="6"/>
    </row>
    <row r="48" spans="1:15" x14ac:dyDescent="0.25">
      <c r="A48" s="13" t="s">
        <v>13</v>
      </c>
      <c r="B48" s="9" t="s">
        <v>61</v>
      </c>
      <c r="C48" s="2">
        <v>137067609000</v>
      </c>
      <c r="D48" s="2">
        <v>68172429513.309998</v>
      </c>
      <c r="E48" s="2">
        <f t="shared" si="3"/>
        <v>68895179486.690002</v>
      </c>
      <c r="F48" s="1">
        <v>12882135</v>
      </c>
      <c r="G48" s="2">
        <f t="shared" si="1"/>
        <v>3072.8057102036491</v>
      </c>
      <c r="H48" s="10">
        <f t="shared" si="2"/>
        <v>2275.3123996197619</v>
      </c>
      <c r="I48" s="7"/>
      <c r="K48" s="2"/>
      <c r="L48" s="3" t="s">
        <v>66</v>
      </c>
      <c r="M48" s="14">
        <v>3500000000000</v>
      </c>
      <c r="N48" s="14"/>
      <c r="O48" s="14"/>
    </row>
    <row r="49" spans="1:15" x14ac:dyDescent="0.25">
      <c r="A49" s="13" t="s">
        <v>23</v>
      </c>
      <c r="B49" s="9" t="s">
        <v>61</v>
      </c>
      <c r="C49" s="2">
        <v>90703773000</v>
      </c>
      <c r="D49" s="2">
        <v>57983527302.940002</v>
      </c>
      <c r="E49" s="2">
        <f t="shared" si="3"/>
        <v>32720245697.059998</v>
      </c>
      <c r="F49" s="1">
        <v>5420380</v>
      </c>
      <c r="G49" s="2">
        <f t="shared" si="1"/>
        <v>3072.8057102036491</v>
      </c>
      <c r="H49" s="10">
        <f t="shared" si="2"/>
        <v>2963.7167655379035</v>
      </c>
      <c r="I49" s="7"/>
      <c r="K49" s="2"/>
      <c r="L49" s="3" t="s">
        <v>67</v>
      </c>
      <c r="M49" s="14">
        <f>SUM(D2:D52)</f>
        <v>2528597498360.75</v>
      </c>
      <c r="N49" s="14"/>
      <c r="O49" s="14"/>
    </row>
    <row r="50" spans="1:15" x14ac:dyDescent="0.25">
      <c r="A50" s="13" t="s">
        <v>27</v>
      </c>
      <c r="B50" s="9" t="s">
        <v>60</v>
      </c>
      <c r="C50" s="2">
        <v>23801959000</v>
      </c>
      <c r="D50" s="2">
        <v>10911653552.190001</v>
      </c>
      <c r="E50" s="2">
        <f t="shared" si="3"/>
        <v>12890305447.809999</v>
      </c>
      <c r="F50" s="1">
        <v>1868516</v>
      </c>
      <c r="G50" s="2">
        <f t="shared" si="1"/>
        <v>3072.8057102036491</v>
      </c>
      <c r="H50" s="10">
        <f t="shared" si="2"/>
        <v>3825.8804384886816</v>
      </c>
      <c r="I50" s="7"/>
      <c r="K50" s="2"/>
      <c r="L50" s="3" t="s">
        <v>68</v>
      </c>
      <c r="M50" s="14">
        <f>M48-M49</f>
        <v>971402501639.25</v>
      </c>
      <c r="N50" s="14"/>
      <c r="O50" s="14"/>
    </row>
    <row r="51" spans="1:15" x14ac:dyDescent="0.25">
      <c r="A51" s="13" t="s">
        <v>30</v>
      </c>
      <c r="B51" s="9" t="s">
        <v>61</v>
      </c>
      <c r="C51" s="2">
        <v>128051899000</v>
      </c>
      <c r="D51" s="2">
        <v>54759006637.690002</v>
      </c>
      <c r="E51" s="2">
        <f t="shared" si="3"/>
        <v>73292892362.309998</v>
      </c>
      <c r="F51" s="1">
        <v>8899339</v>
      </c>
      <c r="G51" s="2">
        <f t="shared" si="1"/>
        <v>3072.8057102036491</v>
      </c>
      <c r="H51" s="10">
        <f t="shared" si="2"/>
        <v>5162.9624027213667</v>
      </c>
      <c r="I51" s="7"/>
      <c r="K51" s="2"/>
      <c r="L51" s="3" t="s">
        <v>69</v>
      </c>
      <c r="M51" s="14">
        <f>M50/SUM(F2:F52)</f>
        <v>3072.8057102036491</v>
      </c>
      <c r="N51" s="14"/>
      <c r="O51" s="14"/>
    </row>
    <row r="52" spans="1:15" x14ac:dyDescent="0.25">
      <c r="A52" s="13" t="s">
        <v>7</v>
      </c>
      <c r="B52" s="9" t="s">
        <v>61</v>
      </c>
      <c r="C52" s="2">
        <f>14290408.16549*1000</f>
        <v>14290408165.49</v>
      </c>
      <c r="D52" s="2">
        <v>5878501325.2200003</v>
      </c>
      <c r="E52" s="2">
        <f t="shared" si="3"/>
        <v>8411906840.2699995</v>
      </c>
      <c r="F52" s="1">
        <v>925749</v>
      </c>
      <c r="G52" s="2">
        <f t="shared" si="1"/>
        <v>3072.8057102036491</v>
      </c>
      <c r="H52" s="10">
        <f t="shared" si="2"/>
        <v>6013.7899439855537</v>
      </c>
      <c r="I52" s="7"/>
      <c r="J52" s="1"/>
      <c r="K52" s="2"/>
    </row>
    <row r="53" spans="1:15" x14ac:dyDescent="0.25">
      <c r="B53" s="9"/>
      <c r="C53" s="2"/>
      <c r="D53" s="2"/>
      <c r="E53" s="2"/>
      <c r="F53" s="1"/>
      <c r="G53" s="1"/>
      <c r="H53" s="2"/>
      <c r="I53" s="7"/>
      <c r="K53" s="2"/>
    </row>
    <row r="54" spans="1:15" x14ac:dyDescent="0.25">
      <c r="B54" s="9"/>
      <c r="C54" s="2"/>
      <c r="D54" s="2"/>
      <c r="E54" s="2"/>
      <c r="F54" s="1"/>
      <c r="G54" s="1"/>
      <c r="H54" s="2"/>
      <c r="I54" s="7"/>
      <c r="K54" s="2"/>
    </row>
    <row r="55" spans="1:15" x14ac:dyDescent="0.25">
      <c r="B55" s="9"/>
      <c r="C55" s="2"/>
      <c r="D55" s="2"/>
      <c r="E55" s="2"/>
      <c r="F55" s="1"/>
      <c r="G55" s="1"/>
      <c r="H55" s="2"/>
      <c r="I55" s="7"/>
      <c r="K55" s="2"/>
    </row>
    <row r="59" spans="1:15" x14ac:dyDescent="0.25">
      <c r="A59" s="13" t="s">
        <v>53</v>
      </c>
    </row>
    <row r="60" spans="1:15" x14ac:dyDescent="0.25">
      <c r="A60" s="13" t="s">
        <v>54</v>
      </c>
    </row>
    <row r="61" spans="1:15" x14ac:dyDescent="0.25">
      <c r="A61" s="13" t="s">
        <v>62</v>
      </c>
    </row>
    <row r="62" spans="1:15" x14ac:dyDescent="0.25">
      <c r="A62" s="13" t="s">
        <v>63</v>
      </c>
    </row>
    <row r="63" spans="1:15" x14ac:dyDescent="0.25">
      <c r="A63" s="13" t="s">
        <v>64</v>
      </c>
    </row>
  </sheetData>
  <mergeCells count="4">
    <mergeCell ref="M48:O48"/>
    <mergeCell ref="M49:O49"/>
    <mergeCell ref="M50:O50"/>
    <mergeCell ref="M51:O5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="80" zoomScaleNormal="80" workbookViewId="0">
      <selection activeCell="L55" sqref="L55"/>
    </sheetView>
  </sheetViews>
  <sheetFormatPr defaultRowHeight="15" x14ac:dyDescent="0.25"/>
  <cols>
    <col min="1" max="1" width="22.28515625" style="13" customWidth="1"/>
    <col min="2" max="2" width="4.42578125" style="13" customWidth="1"/>
    <col min="3" max="3" width="20.42578125" style="13" customWidth="1"/>
    <col min="4" max="4" width="17.28515625" style="13" customWidth="1"/>
    <col min="5" max="5" width="16.85546875" style="13" customWidth="1"/>
    <col min="6" max="7" width="13" style="13" customWidth="1"/>
    <col min="8" max="8" width="19.85546875" style="13" customWidth="1"/>
    <col min="9" max="9" width="20" style="13" customWidth="1"/>
    <col min="10" max="11" width="9.140625" style="13"/>
    <col min="12" max="12" width="21.28515625" style="13" customWidth="1"/>
    <col min="13" max="16384" width="9.140625" style="13"/>
  </cols>
  <sheetData>
    <row r="1" spans="1:10" ht="60" x14ac:dyDescent="0.25">
      <c r="A1" s="5" t="s">
        <v>51</v>
      </c>
      <c r="B1" s="4" t="s">
        <v>59</v>
      </c>
      <c r="C1" s="8" t="s">
        <v>52</v>
      </c>
      <c r="D1" s="8" t="s">
        <v>55</v>
      </c>
      <c r="E1" s="8" t="s">
        <v>56</v>
      </c>
      <c r="F1" s="5" t="s">
        <v>57</v>
      </c>
      <c r="G1" s="5" t="s">
        <v>70</v>
      </c>
      <c r="H1" s="5" t="s">
        <v>71</v>
      </c>
      <c r="I1" s="5" t="s">
        <v>72</v>
      </c>
    </row>
    <row r="2" spans="1:10" x14ac:dyDescent="0.25">
      <c r="A2" s="13" t="s">
        <v>31</v>
      </c>
      <c r="B2" s="9" t="s">
        <v>61</v>
      </c>
      <c r="C2" s="2">
        <v>8546759000</v>
      </c>
      <c r="D2" s="2">
        <v>20629111711.18</v>
      </c>
      <c r="E2" s="2">
        <f t="shared" ref="E2:E28" si="0">C2-D2</f>
        <v>-12082352711.18</v>
      </c>
      <c r="F2" s="1">
        <v>2085287</v>
      </c>
      <c r="G2" s="2">
        <v>3073</v>
      </c>
      <c r="H2" s="2">
        <f>F2*G2</f>
        <v>6408086951</v>
      </c>
      <c r="I2" s="2">
        <f>E2-H2</f>
        <v>-18490439662.18</v>
      </c>
      <c r="J2" s="2"/>
    </row>
    <row r="3" spans="1:10" x14ac:dyDescent="0.25">
      <c r="A3" s="13" t="s">
        <v>49</v>
      </c>
      <c r="B3" s="9" t="s">
        <v>61</v>
      </c>
      <c r="C3" s="2">
        <v>46380549000</v>
      </c>
      <c r="D3" s="2">
        <v>77581151627.559998</v>
      </c>
      <c r="E3" s="2">
        <f t="shared" si="0"/>
        <v>-31200602627.559998</v>
      </c>
      <c r="F3" s="1">
        <v>5742713</v>
      </c>
      <c r="G3" s="2">
        <v>3073</v>
      </c>
      <c r="H3" s="2">
        <f t="shared" ref="H3:H53" si="1">F3*G3</f>
        <v>17647357049</v>
      </c>
      <c r="I3" s="2">
        <f t="shared" ref="I3:I28" si="2">E3-H3</f>
        <v>-48847959676.559998</v>
      </c>
      <c r="J3" s="2"/>
    </row>
    <row r="4" spans="1:10" x14ac:dyDescent="0.25">
      <c r="A4" s="13" t="s">
        <v>38</v>
      </c>
      <c r="B4" s="9" t="s">
        <v>61</v>
      </c>
      <c r="C4" s="2">
        <v>120397800000</v>
      </c>
      <c r="D4" s="2">
        <v>178782023490.16</v>
      </c>
      <c r="E4" s="2">
        <f t="shared" si="0"/>
        <v>-58384223490.160004</v>
      </c>
      <c r="F4" s="1">
        <v>12773801</v>
      </c>
      <c r="G4" s="2">
        <v>3073</v>
      </c>
      <c r="H4" s="2">
        <f t="shared" si="1"/>
        <v>39253890473</v>
      </c>
      <c r="I4" s="2">
        <f t="shared" si="2"/>
        <v>-97638113963.160004</v>
      </c>
      <c r="J4" s="2"/>
    </row>
    <row r="5" spans="1:10" x14ac:dyDescent="0.25">
      <c r="A5" s="13" t="s">
        <v>6</v>
      </c>
      <c r="B5" s="9" t="s">
        <v>61</v>
      </c>
      <c r="C5" s="2">
        <v>53703341000</v>
      </c>
      <c r="D5" s="2">
        <v>64015886578.860001</v>
      </c>
      <c r="E5" s="2">
        <f t="shared" si="0"/>
        <v>-10312545578.860001</v>
      </c>
      <c r="F5" s="1">
        <v>3596080</v>
      </c>
      <c r="G5" s="2">
        <v>3073</v>
      </c>
      <c r="H5" s="2">
        <f t="shared" si="1"/>
        <v>11050753840</v>
      </c>
      <c r="I5" s="2">
        <f t="shared" si="2"/>
        <v>-21363299418.860001</v>
      </c>
      <c r="J5" s="2"/>
    </row>
    <row r="6" spans="1:10" x14ac:dyDescent="0.25">
      <c r="A6" s="13" t="s">
        <v>19</v>
      </c>
      <c r="B6" s="9" t="s">
        <v>61</v>
      </c>
      <c r="C6" s="2">
        <v>6744654000</v>
      </c>
      <c r="D6" s="2">
        <v>10246164836.950001</v>
      </c>
      <c r="E6" s="2">
        <f t="shared" si="0"/>
        <v>-3501510836.9500008</v>
      </c>
      <c r="F6" s="1">
        <v>1328302</v>
      </c>
      <c r="G6" s="2">
        <v>3073</v>
      </c>
      <c r="H6" s="2">
        <f t="shared" si="1"/>
        <v>4081872046</v>
      </c>
      <c r="I6" s="2">
        <f t="shared" si="2"/>
        <v>-7583382882.9500008</v>
      </c>
      <c r="J6" s="2"/>
    </row>
    <row r="7" spans="1:10" x14ac:dyDescent="0.25">
      <c r="A7" s="13" t="s">
        <v>11</v>
      </c>
      <c r="B7" s="9" t="s">
        <v>61</v>
      </c>
      <c r="C7" s="2">
        <v>7139728000</v>
      </c>
      <c r="D7" s="2">
        <v>10496152735.559999</v>
      </c>
      <c r="E7" s="2">
        <f t="shared" si="0"/>
        <v>-3356424735.5599995</v>
      </c>
      <c r="F7" s="1">
        <v>1404054</v>
      </c>
      <c r="G7" s="2">
        <v>3073</v>
      </c>
      <c r="H7" s="2">
        <f t="shared" si="1"/>
        <v>4314657942</v>
      </c>
      <c r="I7" s="2">
        <f t="shared" si="2"/>
        <v>-7671082677.5599995</v>
      </c>
      <c r="J7" s="2"/>
    </row>
    <row r="8" spans="1:10" x14ac:dyDescent="0.25">
      <c r="A8" s="13" t="s">
        <v>46</v>
      </c>
      <c r="B8" s="9" t="s">
        <v>61</v>
      </c>
      <c r="C8" s="2">
        <v>71365278000</v>
      </c>
      <c r="D8" s="2">
        <v>91029406199.059998</v>
      </c>
      <c r="E8" s="2">
        <f t="shared" si="0"/>
        <v>-19664128199.059998</v>
      </c>
      <c r="F8" s="1">
        <v>8260405</v>
      </c>
      <c r="G8" s="2">
        <v>3073</v>
      </c>
      <c r="H8" s="2">
        <f t="shared" si="1"/>
        <v>25384224565</v>
      </c>
      <c r="I8" s="2">
        <f t="shared" si="2"/>
        <v>-45048352764.059998</v>
      </c>
      <c r="J8" s="2"/>
    </row>
    <row r="9" spans="1:10" x14ac:dyDescent="0.25">
      <c r="A9" s="13" t="s">
        <v>20</v>
      </c>
      <c r="B9" s="9" t="s">
        <v>61</v>
      </c>
      <c r="C9" s="2">
        <v>56332485000</v>
      </c>
      <c r="D9" s="2">
        <v>60447098936.620003</v>
      </c>
      <c r="E9" s="2">
        <f t="shared" si="0"/>
        <v>-4114613936.6200027</v>
      </c>
      <c r="F9" s="1">
        <v>5928814</v>
      </c>
      <c r="G9" s="2">
        <v>3073</v>
      </c>
      <c r="H9" s="2">
        <f t="shared" si="1"/>
        <v>18219245422</v>
      </c>
      <c r="I9" s="2">
        <f t="shared" si="2"/>
        <v>-22333859358.620003</v>
      </c>
      <c r="J9" s="2"/>
    </row>
    <row r="10" spans="1:10" x14ac:dyDescent="0.25">
      <c r="A10" s="13" t="s">
        <v>45</v>
      </c>
      <c r="B10" s="9" t="s">
        <v>61</v>
      </c>
      <c r="C10" s="2">
        <v>4045852000</v>
      </c>
      <c r="D10" s="2">
        <v>4469688355.6499996</v>
      </c>
      <c r="E10" s="2">
        <f t="shared" si="0"/>
        <v>-423836355.64999962</v>
      </c>
      <c r="F10" s="1">
        <v>626630</v>
      </c>
      <c r="G10" s="2">
        <v>3073</v>
      </c>
      <c r="H10" s="2">
        <f t="shared" si="1"/>
        <v>1925633990</v>
      </c>
      <c r="I10" s="2">
        <f t="shared" si="2"/>
        <v>-2349470345.6499996</v>
      </c>
      <c r="J10" s="2"/>
    </row>
    <row r="11" spans="1:10" x14ac:dyDescent="0.25">
      <c r="A11" s="13" t="s">
        <v>37</v>
      </c>
      <c r="B11" s="9" t="s">
        <v>61</v>
      </c>
      <c r="C11" s="2">
        <v>25715856000</v>
      </c>
      <c r="D11" s="2">
        <v>27504509908.709999</v>
      </c>
      <c r="E11" s="2">
        <f t="shared" si="0"/>
        <v>-1788653908.7099991</v>
      </c>
      <c r="F11" s="1">
        <v>3930065</v>
      </c>
      <c r="G11" s="2">
        <v>3073</v>
      </c>
      <c r="H11" s="2">
        <f t="shared" si="1"/>
        <v>12077089745</v>
      </c>
      <c r="I11" s="2">
        <f t="shared" si="2"/>
        <v>-13865743653.709999</v>
      </c>
      <c r="J11" s="2"/>
    </row>
    <row r="12" spans="1:10" x14ac:dyDescent="0.25">
      <c r="A12" s="13" t="s">
        <v>9</v>
      </c>
      <c r="B12" s="9" t="s">
        <v>61</v>
      </c>
      <c r="C12" s="2">
        <v>141177993000</v>
      </c>
      <c r="D12" s="2">
        <v>148013813199.78</v>
      </c>
      <c r="E12" s="2">
        <f t="shared" si="0"/>
        <v>-6835820199.7799988</v>
      </c>
      <c r="F12" s="1">
        <v>19552860</v>
      </c>
      <c r="G12" s="2">
        <v>3073</v>
      </c>
      <c r="H12" s="2">
        <f t="shared" si="1"/>
        <v>60085938780</v>
      </c>
      <c r="I12" s="2">
        <f t="shared" si="2"/>
        <v>-66921758979.779999</v>
      </c>
      <c r="J12" s="2"/>
    </row>
    <row r="13" spans="1:10" x14ac:dyDescent="0.25">
      <c r="A13" s="13" t="s">
        <v>22</v>
      </c>
      <c r="B13" s="9" t="s">
        <v>61</v>
      </c>
      <c r="C13" s="2">
        <v>68914818000</v>
      </c>
      <c r="D13" s="2">
        <v>67370136508.970001</v>
      </c>
      <c r="E13" s="2">
        <f t="shared" si="0"/>
        <v>1544681491.0299988</v>
      </c>
      <c r="F13" s="1">
        <v>9895622</v>
      </c>
      <c r="G13" s="2">
        <v>3073</v>
      </c>
      <c r="H13" s="2">
        <f t="shared" si="1"/>
        <v>30409246406</v>
      </c>
      <c r="I13" s="2">
        <f t="shared" si="2"/>
        <v>-28864564914.970001</v>
      </c>
      <c r="J13" s="2"/>
    </row>
    <row r="14" spans="1:10" x14ac:dyDescent="0.25">
      <c r="A14" s="13" t="s">
        <v>28</v>
      </c>
      <c r="B14" s="9" t="s">
        <v>61</v>
      </c>
      <c r="C14" s="2">
        <v>15858254000</v>
      </c>
      <c r="D14" s="2">
        <v>14296851522.73</v>
      </c>
      <c r="E14" s="2">
        <f t="shared" si="0"/>
        <v>1561402477.2700005</v>
      </c>
      <c r="F14" s="1">
        <v>2790136</v>
      </c>
      <c r="G14" s="2">
        <v>3073</v>
      </c>
      <c r="H14" s="2">
        <f t="shared" si="1"/>
        <v>8574087928</v>
      </c>
      <c r="I14" s="2">
        <f t="shared" si="2"/>
        <v>-7012685450.7299995</v>
      </c>
      <c r="J14" s="2"/>
    </row>
    <row r="15" spans="1:10" x14ac:dyDescent="0.25">
      <c r="A15" s="13" t="s">
        <v>15</v>
      </c>
      <c r="B15" s="9" t="s">
        <v>61</v>
      </c>
      <c r="C15" s="2">
        <v>21189459000</v>
      </c>
      <c r="D15" s="2">
        <v>18666118163.400002</v>
      </c>
      <c r="E15" s="2">
        <f t="shared" si="0"/>
        <v>2523340836.5999985</v>
      </c>
      <c r="F15" s="1">
        <v>3090416</v>
      </c>
      <c r="G15" s="2">
        <v>3073</v>
      </c>
      <c r="H15" s="2">
        <f t="shared" si="1"/>
        <v>9496848368</v>
      </c>
      <c r="I15" s="2">
        <f t="shared" si="2"/>
        <v>-6973507531.4000015</v>
      </c>
      <c r="J15" s="2"/>
    </row>
    <row r="16" spans="1:10" x14ac:dyDescent="0.25">
      <c r="A16" s="13" t="s">
        <v>8</v>
      </c>
      <c r="B16" s="9" t="s">
        <v>61</v>
      </c>
      <c r="C16" s="2">
        <v>24464351000</v>
      </c>
      <c r="D16" s="2">
        <v>23865968102.049999</v>
      </c>
      <c r="E16" s="2">
        <f t="shared" si="0"/>
        <v>598382897.95000076</v>
      </c>
      <c r="F16" s="1">
        <v>646449</v>
      </c>
      <c r="G16" s="2">
        <v>3073</v>
      </c>
      <c r="H16" s="2">
        <f t="shared" si="1"/>
        <v>1986537777</v>
      </c>
      <c r="I16" s="2">
        <f t="shared" si="2"/>
        <v>-1388154879.0499992</v>
      </c>
      <c r="J16" s="2"/>
    </row>
    <row r="17" spans="1:12" x14ac:dyDescent="0.25">
      <c r="A17" s="13" t="s">
        <v>29</v>
      </c>
      <c r="B17" s="9" t="s">
        <v>61</v>
      </c>
      <c r="C17" s="2">
        <v>10001989000</v>
      </c>
      <c r="D17" s="2">
        <v>8177146924.6499996</v>
      </c>
      <c r="E17" s="2">
        <f t="shared" si="0"/>
        <v>1824842075.3500004</v>
      </c>
      <c r="F17" s="1">
        <v>1323459</v>
      </c>
      <c r="G17" s="2">
        <v>3073</v>
      </c>
      <c r="H17" s="2">
        <f t="shared" si="1"/>
        <v>4066989507</v>
      </c>
      <c r="I17" s="2">
        <f t="shared" si="2"/>
        <v>-2242147431.6499996</v>
      </c>
      <c r="J17" s="2"/>
    </row>
    <row r="18" spans="1:12" x14ac:dyDescent="0.25">
      <c r="A18" s="13" t="s">
        <v>47</v>
      </c>
      <c r="B18" s="9" t="s">
        <v>61</v>
      </c>
      <c r="C18" s="2">
        <v>59880170000</v>
      </c>
      <c r="D18" s="2">
        <v>48980441438.239998</v>
      </c>
      <c r="E18" s="2">
        <f t="shared" si="0"/>
        <v>10899728561.760002</v>
      </c>
      <c r="F18" s="1">
        <v>6971406</v>
      </c>
      <c r="G18" s="2">
        <v>3073</v>
      </c>
      <c r="H18" s="2">
        <f t="shared" si="1"/>
        <v>21423130638</v>
      </c>
      <c r="I18" s="2">
        <f t="shared" si="2"/>
        <v>-10523402076.239998</v>
      </c>
      <c r="J18" s="2"/>
    </row>
    <row r="19" spans="1:12" x14ac:dyDescent="0.25">
      <c r="A19" s="13" t="s">
        <v>5</v>
      </c>
      <c r="B19" s="9" t="s">
        <v>61</v>
      </c>
      <c r="C19" s="2">
        <v>46538866000</v>
      </c>
      <c r="D19" s="2">
        <v>34234004740.669998</v>
      </c>
      <c r="E19" s="2">
        <f t="shared" si="0"/>
        <v>12304861259.330002</v>
      </c>
      <c r="F19" s="1">
        <v>5268367</v>
      </c>
      <c r="G19" s="2">
        <v>3073</v>
      </c>
      <c r="H19" s="2">
        <f t="shared" si="1"/>
        <v>16189691791</v>
      </c>
      <c r="I19" s="2">
        <f t="shared" si="2"/>
        <v>-3884830531.6699982</v>
      </c>
      <c r="J19" s="2"/>
    </row>
    <row r="20" spans="1:12" x14ac:dyDescent="0.25">
      <c r="A20" s="13" t="s">
        <v>4</v>
      </c>
      <c r="B20" s="9" t="s">
        <v>61</v>
      </c>
      <c r="C20" s="2">
        <v>334424692000</v>
      </c>
      <c r="D20" s="2">
        <v>228228602591.23999</v>
      </c>
      <c r="E20" s="2">
        <f t="shared" si="0"/>
        <v>106196089408.76001</v>
      </c>
      <c r="F20" s="1">
        <v>38332521</v>
      </c>
      <c r="G20" s="2">
        <v>3073</v>
      </c>
      <c r="H20" s="2">
        <f t="shared" si="1"/>
        <v>117795837033</v>
      </c>
      <c r="I20" s="2">
        <f t="shared" si="2"/>
        <v>-11599747624.23999</v>
      </c>
      <c r="J20" s="2"/>
    </row>
    <row r="21" spans="1:12" x14ac:dyDescent="0.25">
      <c r="A21" s="13" t="s">
        <v>21</v>
      </c>
      <c r="B21" s="9" t="s">
        <v>61</v>
      </c>
      <c r="C21" s="2">
        <v>90463675000</v>
      </c>
      <c r="D21" s="2">
        <v>64752652388.93</v>
      </c>
      <c r="E21" s="2">
        <f t="shared" si="0"/>
        <v>25711022611.07</v>
      </c>
      <c r="F21" s="1">
        <v>6692824</v>
      </c>
      <c r="G21" s="2">
        <v>3073</v>
      </c>
      <c r="H21" s="2">
        <f t="shared" si="1"/>
        <v>20567048152</v>
      </c>
      <c r="I21" s="2">
        <f t="shared" si="2"/>
        <v>5143974459.0699997</v>
      </c>
      <c r="J21" s="2"/>
    </row>
    <row r="22" spans="1:12" x14ac:dyDescent="0.25">
      <c r="A22" s="13" t="s">
        <v>35</v>
      </c>
      <c r="B22" s="9" t="s">
        <v>61</v>
      </c>
      <c r="C22" s="2">
        <v>124730951000</v>
      </c>
      <c r="D22" s="2">
        <v>71596092410.139999</v>
      </c>
      <c r="E22" s="2">
        <f t="shared" si="0"/>
        <v>53134858589.860001</v>
      </c>
      <c r="F22" s="1">
        <v>11570808</v>
      </c>
      <c r="G22" s="2">
        <v>3073</v>
      </c>
      <c r="H22" s="2">
        <f t="shared" si="1"/>
        <v>35557092984</v>
      </c>
      <c r="I22" s="2">
        <f t="shared" si="2"/>
        <v>17577765605.860001</v>
      </c>
      <c r="J22" s="2"/>
    </row>
    <row r="23" spans="1:12" x14ac:dyDescent="0.25">
      <c r="A23" s="13" t="s">
        <v>32</v>
      </c>
      <c r="B23" s="9" t="s">
        <v>61</v>
      </c>
      <c r="C23" s="2">
        <v>231879838000</v>
      </c>
      <c r="D23" s="2">
        <v>139457050845.62</v>
      </c>
      <c r="E23" s="2">
        <f t="shared" si="0"/>
        <v>92422787154.380005</v>
      </c>
      <c r="F23" s="1">
        <v>19651127</v>
      </c>
      <c r="G23" s="2">
        <v>3073</v>
      </c>
      <c r="H23" s="2">
        <f t="shared" si="1"/>
        <v>60387913271</v>
      </c>
      <c r="I23" s="2">
        <f t="shared" si="2"/>
        <v>32034873883.380005</v>
      </c>
      <c r="J23" s="2"/>
    </row>
    <row r="24" spans="1:12" x14ac:dyDescent="0.25">
      <c r="A24" s="13" t="s">
        <v>39</v>
      </c>
      <c r="B24" s="9" t="s">
        <v>61</v>
      </c>
      <c r="C24" s="2">
        <v>13011125000</v>
      </c>
      <c r="D24" s="2">
        <v>7883698745.2399998</v>
      </c>
      <c r="E24" s="2">
        <f t="shared" si="0"/>
        <v>5127426254.7600002</v>
      </c>
      <c r="F24" s="1">
        <v>1051511</v>
      </c>
      <c r="G24" s="2">
        <v>3073</v>
      </c>
      <c r="H24" s="2">
        <f t="shared" si="1"/>
        <v>3231293303</v>
      </c>
      <c r="I24" s="2">
        <f t="shared" si="2"/>
        <v>1896132951.7600002</v>
      </c>
      <c r="J24" s="2"/>
    </row>
    <row r="25" spans="1:12" x14ac:dyDescent="0.25">
      <c r="A25" s="13" t="s">
        <v>13</v>
      </c>
      <c r="B25" s="9" t="s">
        <v>61</v>
      </c>
      <c r="C25" s="2">
        <v>137067609000</v>
      </c>
      <c r="D25" s="2">
        <v>68172429513.309998</v>
      </c>
      <c r="E25" s="2">
        <f t="shared" si="0"/>
        <v>68895179486.690002</v>
      </c>
      <c r="F25" s="1">
        <v>12882135</v>
      </c>
      <c r="G25" s="2">
        <v>3073</v>
      </c>
      <c r="H25" s="2">
        <f t="shared" si="1"/>
        <v>39586800855</v>
      </c>
      <c r="I25" s="2">
        <f t="shared" si="2"/>
        <v>29308378631.690002</v>
      </c>
      <c r="J25" s="2"/>
    </row>
    <row r="26" spans="1:12" x14ac:dyDescent="0.25">
      <c r="A26" s="13" t="s">
        <v>23</v>
      </c>
      <c r="B26" s="9" t="s">
        <v>61</v>
      </c>
      <c r="C26" s="2">
        <v>90703773000</v>
      </c>
      <c r="D26" s="2">
        <v>57983527302.940002</v>
      </c>
      <c r="E26" s="2">
        <f t="shared" si="0"/>
        <v>32720245697.059998</v>
      </c>
      <c r="F26" s="1">
        <v>5420380</v>
      </c>
      <c r="G26" s="2">
        <v>3073</v>
      </c>
      <c r="H26" s="2">
        <f t="shared" si="1"/>
        <v>16656827740</v>
      </c>
      <c r="I26" s="2">
        <f t="shared" si="2"/>
        <v>16063417957.059998</v>
      </c>
      <c r="J26" s="2"/>
      <c r="K26" s="3" t="s">
        <v>73</v>
      </c>
      <c r="L26" s="1">
        <f>SUM(F2:F28)</f>
        <v>200641260</v>
      </c>
    </row>
    <row r="27" spans="1:12" x14ac:dyDescent="0.25">
      <c r="A27" s="13" t="s">
        <v>30</v>
      </c>
      <c r="B27" s="9" t="s">
        <v>61</v>
      </c>
      <c r="C27" s="2">
        <v>128051899000</v>
      </c>
      <c r="D27" s="2">
        <v>54759006637.690002</v>
      </c>
      <c r="E27" s="2">
        <f t="shared" si="0"/>
        <v>73292892362.309998</v>
      </c>
      <c r="F27" s="1">
        <v>8899339</v>
      </c>
      <c r="G27" s="2">
        <v>3073</v>
      </c>
      <c r="H27" s="2">
        <f t="shared" si="1"/>
        <v>27347668747</v>
      </c>
      <c r="I27" s="2">
        <f t="shared" si="2"/>
        <v>45945223615.309998</v>
      </c>
      <c r="J27" s="2"/>
      <c r="K27" s="3" t="s">
        <v>74</v>
      </c>
      <c r="L27" s="2">
        <f>SUM(I2:I28)</f>
        <v>-271065656555.63992</v>
      </c>
    </row>
    <row r="28" spans="1:12" x14ac:dyDescent="0.25">
      <c r="A28" s="13" t="s">
        <v>7</v>
      </c>
      <c r="B28" s="9" t="s">
        <v>61</v>
      </c>
      <c r="C28" s="2">
        <f>14290408.16549*1000</f>
        <v>14290408165.49</v>
      </c>
      <c r="D28" s="2">
        <v>5878501325.2200003</v>
      </c>
      <c r="E28" s="2">
        <f t="shared" si="0"/>
        <v>8411906840.2699995</v>
      </c>
      <c r="F28" s="1">
        <v>925749</v>
      </c>
      <c r="G28" s="2">
        <v>3073</v>
      </c>
      <c r="H28" s="2">
        <f t="shared" si="1"/>
        <v>2844826677</v>
      </c>
      <c r="I28" s="2">
        <f t="shared" si="2"/>
        <v>5567080163.2699995</v>
      </c>
      <c r="J28" s="2"/>
      <c r="K28" s="3" t="s">
        <v>75</v>
      </c>
      <c r="L28" s="2">
        <f>L27/L26</f>
        <v>-1350.9965824359354</v>
      </c>
    </row>
    <row r="29" spans="1:12" x14ac:dyDescent="0.25">
      <c r="B29" s="9"/>
      <c r="C29" s="2"/>
      <c r="D29" s="2"/>
      <c r="E29" s="2"/>
      <c r="F29" s="1"/>
      <c r="G29" s="2"/>
      <c r="H29" s="2"/>
      <c r="I29" s="2"/>
      <c r="J29" s="2"/>
    </row>
    <row r="30" spans="1:12" x14ac:dyDescent="0.25">
      <c r="A30" s="13" t="s">
        <v>40</v>
      </c>
      <c r="B30" s="9" t="s">
        <v>60</v>
      </c>
      <c r="C30" s="2">
        <v>20445822000</v>
      </c>
      <c r="D30" s="2">
        <v>72382962447.089996</v>
      </c>
      <c r="E30" s="2">
        <f t="shared" ref="E30:E53" si="3">C30-D30</f>
        <v>-51937140447.089996</v>
      </c>
      <c r="F30" s="1">
        <v>4774839</v>
      </c>
      <c r="G30" s="2">
        <v>3073</v>
      </c>
      <c r="H30" s="2">
        <f t="shared" si="1"/>
        <v>14673080247</v>
      </c>
      <c r="I30" s="2">
        <f t="shared" ref="I30:I53" si="4">E30-H30</f>
        <v>-66610220694.089996</v>
      </c>
      <c r="J30" s="2"/>
    </row>
    <row r="31" spans="1:12" x14ac:dyDescent="0.25">
      <c r="A31" s="13" t="s">
        <v>17</v>
      </c>
      <c r="B31" s="9" t="s">
        <v>60</v>
      </c>
      <c r="C31" s="2">
        <v>27744155000</v>
      </c>
      <c r="D31" s="2">
        <v>70769949410.360001</v>
      </c>
      <c r="E31" s="2">
        <f t="shared" si="3"/>
        <v>-43025794410.360001</v>
      </c>
      <c r="F31" s="1">
        <v>4395295</v>
      </c>
      <c r="G31" s="2">
        <v>3073</v>
      </c>
      <c r="H31" s="2">
        <f t="shared" si="1"/>
        <v>13506741535</v>
      </c>
      <c r="I31" s="2">
        <f t="shared" si="4"/>
        <v>-56532535945.360001</v>
      </c>
      <c r="J31" s="2"/>
    </row>
    <row r="32" spans="1:12" x14ac:dyDescent="0.25">
      <c r="A32" s="13" t="s">
        <v>14</v>
      </c>
      <c r="B32" s="9" t="s">
        <v>60</v>
      </c>
      <c r="C32" s="2">
        <v>50994462000</v>
      </c>
      <c r="D32" s="2">
        <v>105364848334.99001</v>
      </c>
      <c r="E32" s="2">
        <f t="shared" si="3"/>
        <v>-54370386334.990005</v>
      </c>
      <c r="F32" s="1">
        <v>6570902</v>
      </c>
      <c r="G32" s="2">
        <v>3073</v>
      </c>
      <c r="H32" s="2">
        <f t="shared" si="1"/>
        <v>20192381846</v>
      </c>
      <c r="I32" s="2">
        <f t="shared" si="4"/>
        <v>-74562768180.990005</v>
      </c>
      <c r="J32" s="2"/>
    </row>
    <row r="33" spans="1:14" x14ac:dyDescent="0.25">
      <c r="A33" s="13" t="s">
        <v>0</v>
      </c>
      <c r="B33" s="9" t="s">
        <v>60</v>
      </c>
      <c r="C33" s="2">
        <v>23765764000</v>
      </c>
      <c r="D33" s="2">
        <v>60759927849.309998</v>
      </c>
      <c r="E33" s="2">
        <f t="shared" si="3"/>
        <v>-36994163849.309998</v>
      </c>
      <c r="F33" s="1">
        <v>4833722</v>
      </c>
      <c r="G33" s="2">
        <v>3073</v>
      </c>
      <c r="H33" s="2">
        <f t="shared" si="1"/>
        <v>14854027706</v>
      </c>
      <c r="I33" s="2">
        <f t="shared" si="4"/>
        <v>-51848191555.309998</v>
      </c>
      <c r="J33" s="2"/>
    </row>
    <row r="34" spans="1:14" x14ac:dyDescent="0.25">
      <c r="A34" s="13" t="s">
        <v>48</v>
      </c>
      <c r="B34" s="9" t="s">
        <v>60</v>
      </c>
      <c r="C34" s="2">
        <v>6799408000</v>
      </c>
      <c r="D34" s="2">
        <v>14260063214.17</v>
      </c>
      <c r="E34" s="2">
        <f t="shared" si="3"/>
        <v>-7460655214.1700001</v>
      </c>
      <c r="F34" s="1">
        <v>1854304</v>
      </c>
      <c r="G34" s="2">
        <v>3073</v>
      </c>
      <c r="H34" s="2">
        <f t="shared" si="1"/>
        <v>5698276192</v>
      </c>
      <c r="I34" s="2">
        <f t="shared" si="4"/>
        <v>-13158931406.17</v>
      </c>
      <c r="J34" s="2"/>
    </row>
    <row r="35" spans="1:14" x14ac:dyDescent="0.25">
      <c r="A35" s="13" t="s">
        <v>24</v>
      </c>
      <c r="B35" s="9" t="s">
        <v>60</v>
      </c>
      <c r="C35" s="2">
        <v>10430224000</v>
      </c>
      <c r="D35" s="2">
        <v>21366156192.970001</v>
      </c>
      <c r="E35" s="2">
        <f t="shared" si="3"/>
        <v>-10935932192.970001</v>
      </c>
      <c r="F35" s="1">
        <v>2991207</v>
      </c>
      <c r="G35" s="2">
        <v>3073</v>
      </c>
      <c r="H35" s="2">
        <f t="shared" si="1"/>
        <v>9191979111</v>
      </c>
      <c r="I35" s="2">
        <f t="shared" si="4"/>
        <v>-20127911303.970001</v>
      </c>
      <c r="J35" s="2"/>
    </row>
    <row r="36" spans="1:14" x14ac:dyDescent="0.25">
      <c r="A36" s="13" t="s">
        <v>2</v>
      </c>
      <c r="B36" s="9" t="s">
        <v>60</v>
      </c>
      <c r="C36" s="2">
        <v>36769050000</v>
      </c>
      <c r="D36" s="2">
        <v>57478636635.400002</v>
      </c>
      <c r="E36" s="2">
        <f t="shared" si="3"/>
        <v>-20709586635.400002</v>
      </c>
      <c r="F36" s="1">
        <v>6626624</v>
      </c>
      <c r="G36" s="2">
        <v>3073</v>
      </c>
      <c r="H36" s="2">
        <f t="shared" si="1"/>
        <v>20363615552</v>
      </c>
      <c r="I36" s="2">
        <f t="shared" si="4"/>
        <v>-41073202187.400002</v>
      </c>
      <c r="J36" s="2"/>
    </row>
    <row r="37" spans="1:14" x14ac:dyDescent="0.25">
      <c r="A37" s="13" t="s">
        <v>42</v>
      </c>
      <c r="B37" s="9" t="s">
        <v>60</v>
      </c>
      <c r="C37" s="2">
        <v>53909218000</v>
      </c>
      <c r="D37" s="2">
        <v>71446636475.139999</v>
      </c>
      <c r="E37" s="2">
        <f t="shared" si="3"/>
        <v>-17537418475.139999</v>
      </c>
      <c r="F37" s="1">
        <v>6495978</v>
      </c>
      <c r="G37" s="2">
        <v>3073</v>
      </c>
      <c r="H37" s="2">
        <f t="shared" si="1"/>
        <v>19962140394</v>
      </c>
      <c r="I37" s="2">
        <f t="shared" si="4"/>
        <v>-37499558869.139999</v>
      </c>
      <c r="J37" s="2"/>
    </row>
    <row r="38" spans="1:14" x14ac:dyDescent="0.25">
      <c r="A38" s="13" t="s">
        <v>34</v>
      </c>
      <c r="B38" s="9" t="s">
        <v>60</v>
      </c>
      <c r="C38" s="2">
        <v>4283478919.1599998</v>
      </c>
      <c r="D38" s="2">
        <v>5756320466.5200005</v>
      </c>
      <c r="E38" s="2">
        <f t="shared" si="3"/>
        <v>-1472841547.3600006</v>
      </c>
      <c r="F38" s="1">
        <v>723393</v>
      </c>
      <c r="G38" s="2">
        <v>3073</v>
      </c>
      <c r="H38" s="2">
        <f t="shared" si="1"/>
        <v>2222986689</v>
      </c>
      <c r="I38" s="2">
        <f t="shared" si="4"/>
        <v>-3695828236.3600006</v>
      </c>
      <c r="J38" s="2"/>
    </row>
    <row r="39" spans="1:14" x14ac:dyDescent="0.25">
      <c r="A39" s="13" t="s">
        <v>26</v>
      </c>
      <c r="B39" s="9" t="s">
        <v>60</v>
      </c>
      <c r="C39" s="2">
        <v>4996692000</v>
      </c>
      <c r="D39" s="2">
        <v>6783739192.9499998</v>
      </c>
      <c r="E39" s="2">
        <f t="shared" si="3"/>
        <v>-1787047192.9499998</v>
      </c>
      <c r="F39" s="1">
        <v>1015165</v>
      </c>
      <c r="G39" s="2">
        <v>3073</v>
      </c>
      <c r="H39" s="2">
        <f t="shared" si="1"/>
        <v>3119602045</v>
      </c>
      <c r="I39" s="2">
        <f t="shared" si="4"/>
        <v>-4906649237.9499998</v>
      </c>
      <c r="J39" s="2"/>
    </row>
    <row r="40" spans="1:14" x14ac:dyDescent="0.25">
      <c r="A40" s="13" t="s">
        <v>1</v>
      </c>
      <c r="B40" s="9" t="s">
        <v>60</v>
      </c>
      <c r="C40" s="2">
        <v>5292703000</v>
      </c>
      <c r="D40" s="2">
        <v>6300241394.1300001</v>
      </c>
      <c r="E40" s="2">
        <f t="shared" si="3"/>
        <v>-1007538394.1300001</v>
      </c>
      <c r="F40" s="1">
        <v>735132</v>
      </c>
      <c r="G40" s="2">
        <v>3073</v>
      </c>
      <c r="H40" s="2">
        <f t="shared" si="1"/>
        <v>2259060636</v>
      </c>
      <c r="I40" s="2">
        <f t="shared" si="4"/>
        <v>-3266599030.1300001</v>
      </c>
      <c r="J40" s="2"/>
    </row>
    <row r="41" spans="1:14" x14ac:dyDescent="0.25">
      <c r="A41" s="13" t="s">
        <v>12</v>
      </c>
      <c r="B41" s="9" t="s">
        <v>60</v>
      </c>
      <c r="C41" s="2">
        <v>8669150000</v>
      </c>
      <c r="D41" s="2">
        <v>10502126278.82</v>
      </c>
      <c r="E41" s="2">
        <f t="shared" si="3"/>
        <v>-1832976278.8199997</v>
      </c>
      <c r="F41" s="1">
        <v>1612136</v>
      </c>
      <c r="G41" s="2">
        <v>3073</v>
      </c>
      <c r="H41" s="2">
        <f t="shared" si="1"/>
        <v>4954093928</v>
      </c>
      <c r="I41" s="2">
        <f t="shared" si="4"/>
        <v>-6787070206.8199997</v>
      </c>
      <c r="J41" s="2"/>
    </row>
    <row r="42" spans="1:14" x14ac:dyDescent="0.25">
      <c r="A42" s="13" t="s">
        <v>41</v>
      </c>
      <c r="B42" s="9" t="s">
        <v>60</v>
      </c>
      <c r="C42" s="2">
        <v>6317489000</v>
      </c>
      <c r="D42" s="2">
        <v>5698907072.9300003</v>
      </c>
      <c r="E42" s="2">
        <f t="shared" si="3"/>
        <v>618581927.06999969</v>
      </c>
      <c r="F42" s="1">
        <v>844877</v>
      </c>
      <c r="G42" s="2">
        <v>3073</v>
      </c>
      <c r="H42" s="2">
        <f t="shared" si="1"/>
        <v>2596307021</v>
      </c>
      <c r="I42" s="2">
        <f t="shared" si="4"/>
        <v>-1977725093.9300003</v>
      </c>
      <c r="J42" s="2"/>
    </row>
    <row r="43" spans="1:14" x14ac:dyDescent="0.25">
      <c r="A43" s="13" t="s">
        <v>33</v>
      </c>
      <c r="B43" s="9" t="s">
        <v>60</v>
      </c>
      <c r="C43" s="2">
        <v>66102487000</v>
      </c>
      <c r="D43" s="2">
        <v>57723937720.599998</v>
      </c>
      <c r="E43" s="2">
        <f t="shared" si="3"/>
        <v>8378549279.4000015</v>
      </c>
      <c r="F43" s="1">
        <v>9848060</v>
      </c>
      <c r="G43" s="2">
        <v>3073</v>
      </c>
      <c r="H43" s="2">
        <f t="shared" si="1"/>
        <v>30263088380</v>
      </c>
      <c r="I43" s="2">
        <f t="shared" si="4"/>
        <v>-21884539100.599998</v>
      </c>
      <c r="J43" s="2"/>
    </row>
    <row r="44" spans="1:14" x14ac:dyDescent="0.25">
      <c r="A44" s="13" t="s">
        <v>36</v>
      </c>
      <c r="B44" s="9" t="s">
        <v>60</v>
      </c>
      <c r="C44" s="2">
        <v>30056818000</v>
      </c>
      <c r="D44" s="2">
        <v>24199729466.68</v>
      </c>
      <c r="E44" s="2">
        <f t="shared" si="3"/>
        <v>5857088533.3199997</v>
      </c>
      <c r="F44" s="1">
        <v>3850568</v>
      </c>
      <c r="G44" s="2">
        <v>3073</v>
      </c>
      <c r="H44" s="2">
        <f t="shared" si="1"/>
        <v>11832795464</v>
      </c>
      <c r="I44" s="2">
        <f t="shared" si="4"/>
        <v>-5975706930.6800003</v>
      </c>
      <c r="J44" s="2"/>
    </row>
    <row r="45" spans="1:14" x14ac:dyDescent="0.25">
      <c r="A45" s="13" t="s">
        <v>44</v>
      </c>
      <c r="B45" s="9" t="s">
        <v>60</v>
      </c>
      <c r="C45" s="2">
        <v>17657760000</v>
      </c>
      <c r="D45" s="2">
        <v>12888476037.030001</v>
      </c>
      <c r="E45" s="2">
        <f t="shared" si="3"/>
        <v>4769283962.9699993</v>
      </c>
      <c r="F45" s="1">
        <v>2900872</v>
      </c>
      <c r="G45" s="2">
        <v>3073</v>
      </c>
      <c r="H45" s="2">
        <f t="shared" si="1"/>
        <v>8914379656</v>
      </c>
      <c r="I45" s="2">
        <f t="shared" si="4"/>
        <v>-4145095693.0300007</v>
      </c>
      <c r="J45" s="2"/>
    </row>
    <row r="46" spans="1:14" x14ac:dyDescent="0.25">
      <c r="A46" s="13" t="s">
        <v>25</v>
      </c>
      <c r="B46" s="9" t="s">
        <v>60</v>
      </c>
      <c r="C46" s="2">
        <v>54412418000</v>
      </c>
      <c r="D46" s="2">
        <v>43147890298.339996</v>
      </c>
      <c r="E46" s="2">
        <f t="shared" si="3"/>
        <v>11264527701.660004</v>
      </c>
      <c r="F46" s="1">
        <v>6044171</v>
      </c>
      <c r="G46" s="2">
        <v>3073</v>
      </c>
      <c r="H46" s="2">
        <f t="shared" si="1"/>
        <v>18573737483</v>
      </c>
      <c r="I46" s="2">
        <f t="shared" si="4"/>
        <v>-7309209781.3399963</v>
      </c>
      <c r="J46" s="2"/>
    </row>
    <row r="47" spans="1:14" x14ac:dyDescent="0.25">
      <c r="A47" s="13" t="s">
        <v>10</v>
      </c>
      <c r="B47" s="9" t="s">
        <v>60</v>
      </c>
      <c r="C47" s="2">
        <v>74301190000</v>
      </c>
      <c r="D47" s="2">
        <v>53695553676.190002</v>
      </c>
      <c r="E47" s="2">
        <f t="shared" si="3"/>
        <v>20605636323.809998</v>
      </c>
      <c r="F47" s="1">
        <v>9992167</v>
      </c>
      <c r="G47" s="2">
        <v>3073</v>
      </c>
      <c r="H47" s="2">
        <f t="shared" si="1"/>
        <v>30705929191</v>
      </c>
      <c r="I47" s="2">
        <f t="shared" si="4"/>
        <v>-10100292867.190002</v>
      </c>
      <c r="J47" s="2"/>
    </row>
    <row r="48" spans="1:14" x14ac:dyDescent="0.25">
      <c r="A48" s="13" t="s">
        <v>18</v>
      </c>
      <c r="B48" s="9" t="s">
        <v>60</v>
      </c>
      <c r="C48" s="2">
        <v>40184965000</v>
      </c>
      <c r="D48" s="2">
        <v>28659044246.5</v>
      </c>
      <c r="E48" s="2">
        <f t="shared" si="3"/>
        <v>11525920753.5</v>
      </c>
      <c r="F48" s="1">
        <v>4625470</v>
      </c>
      <c r="G48" s="2">
        <v>3073</v>
      </c>
      <c r="H48" s="2">
        <f t="shared" si="1"/>
        <v>14214069310</v>
      </c>
      <c r="I48" s="2">
        <f t="shared" si="4"/>
        <v>-2688148556.5</v>
      </c>
      <c r="J48" s="2"/>
      <c r="L48" s="6"/>
      <c r="M48" s="11"/>
      <c r="N48" s="11"/>
    </row>
    <row r="49" spans="1:14" x14ac:dyDescent="0.25">
      <c r="A49" s="13" t="s">
        <v>3</v>
      </c>
      <c r="B49" s="9" t="s">
        <v>60</v>
      </c>
      <c r="C49" s="2">
        <v>28772265000</v>
      </c>
      <c r="D49" s="2">
        <v>20151034134.82</v>
      </c>
      <c r="E49" s="2">
        <f t="shared" si="3"/>
        <v>8621230865.1800003</v>
      </c>
      <c r="F49" s="1">
        <v>2959373</v>
      </c>
      <c r="G49" s="2">
        <v>3073</v>
      </c>
      <c r="H49" s="2">
        <f t="shared" si="1"/>
        <v>9094153229</v>
      </c>
      <c r="I49" s="2">
        <f t="shared" si="4"/>
        <v>-472922363.81999969</v>
      </c>
      <c r="J49" s="2"/>
      <c r="K49" s="3"/>
      <c r="L49" s="6"/>
      <c r="M49" s="6"/>
      <c r="N49" s="6"/>
    </row>
    <row r="50" spans="1:14" x14ac:dyDescent="0.25">
      <c r="A50" s="13" t="s">
        <v>50</v>
      </c>
      <c r="B50" s="9" t="s">
        <v>60</v>
      </c>
      <c r="C50" s="2">
        <v>5305301000</v>
      </c>
      <c r="D50" s="2">
        <v>3359437006.8000002</v>
      </c>
      <c r="E50" s="2">
        <f t="shared" si="3"/>
        <v>1945863993.1999998</v>
      </c>
      <c r="F50" s="1">
        <v>582658</v>
      </c>
      <c r="G50" s="2">
        <v>3073</v>
      </c>
      <c r="H50" s="2">
        <f t="shared" si="1"/>
        <v>1790508034</v>
      </c>
      <c r="I50" s="2">
        <f t="shared" si="4"/>
        <v>155355959.19999981</v>
      </c>
      <c r="J50" s="2"/>
      <c r="K50" s="3"/>
      <c r="L50" s="6"/>
      <c r="M50" s="6"/>
      <c r="N50" s="6"/>
    </row>
    <row r="51" spans="1:14" x14ac:dyDescent="0.25">
      <c r="A51" s="13" t="s">
        <v>16</v>
      </c>
      <c r="B51" s="9" t="s">
        <v>60</v>
      </c>
      <c r="C51" s="2">
        <v>24728746000</v>
      </c>
      <c r="D51" s="2">
        <v>14363462045.77</v>
      </c>
      <c r="E51" s="2">
        <f t="shared" si="3"/>
        <v>10365283954.23</v>
      </c>
      <c r="F51" s="1">
        <v>2893957</v>
      </c>
      <c r="G51" s="2">
        <v>3073</v>
      </c>
      <c r="H51" s="2">
        <f t="shared" si="1"/>
        <v>8893129861</v>
      </c>
      <c r="I51" s="2">
        <f t="shared" si="4"/>
        <v>1472154093.2299995</v>
      </c>
      <c r="J51" s="2"/>
      <c r="K51" s="3" t="s">
        <v>73</v>
      </c>
      <c r="L51" s="12">
        <f>SUM(F30:F53)</f>
        <v>115487579</v>
      </c>
      <c r="M51" s="6"/>
      <c r="N51" s="6"/>
    </row>
    <row r="52" spans="1:14" x14ac:dyDescent="0.25">
      <c r="A52" s="13" t="s">
        <v>43</v>
      </c>
      <c r="B52" s="9" t="s">
        <v>60</v>
      </c>
      <c r="C52" s="2">
        <v>249912209000</v>
      </c>
      <c r="D52" s="2">
        <v>143109528469.92001</v>
      </c>
      <c r="E52" s="2">
        <f t="shared" si="3"/>
        <v>106802680530.07999</v>
      </c>
      <c r="F52" s="1">
        <v>26448193</v>
      </c>
      <c r="G52" s="2">
        <v>3073</v>
      </c>
      <c r="H52" s="2">
        <f t="shared" si="1"/>
        <v>81275297089</v>
      </c>
      <c r="I52" s="2">
        <f t="shared" si="4"/>
        <v>25527383441.079987</v>
      </c>
      <c r="J52" s="2"/>
      <c r="K52" s="3" t="s">
        <v>74</v>
      </c>
      <c r="L52" s="6">
        <f>SUM(I30:I53)</f>
        <v>-400319857967.46002</v>
      </c>
      <c r="M52" s="6"/>
      <c r="N52" s="6"/>
    </row>
    <row r="53" spans="1:14" x14ac:dyDescent="0.25">
      <c r="A53" s="13" t="s">
        <v>27</v>
      </c>
      <c r="B53" s="9" t="s">
        <v>60</v>
      </c>
      <c r="C53" s="2">
        <v>23801959000</v>
      </c>
      <c r="D53" s="2">
        <v>10911653552.190001</v>
      </c>
      <c r="E53" s="2">
        <f t="shared" si="3"/>
        <v>12890305447.809999</v>
      </c>
      <c r="F53" s="1">
        <v>1868516</v>
      </c>
      <c r="G53" s="2">
        <v>3073</v>
      </c>
      <c r="H53" s="2">
        <f t="shared" si="1"/>
        <v>5741949668</v>
      </c>
      <c r="I53" s="2">
        <f t="shared" si="4"/>
        <v>7148355779.8099995</v>
      </c>
      <c r="J53" s="2"/>
      <c r="K53" s="3" t="s">
        <v>75</v>
      </c>
      <c r="L53" s="6">
        <f>L52/L51</f>
        <v>-3466.3455709592804</v>
      </c>
      <c r="M53" s="11"/>
      <c r="N53" s="11"/>
    </row>
    <row r="54" spans="1:14" x14ac:dyDescent="0.25">
      <c r="B54" s="9"/>
      <c r="C54" s="2"/>
      <c r="D54" s="2"/>
      <c r="E54" s="2"/>
      <c r="F54" s="1"/>
      <c r="G54" s="1"/>
      <c r="H54" s="7"/>
      <c r="J54" s="2"/>
      <c r="L54" s="11"/>
      <c r="M54" s="11"/>
      <c r="N54" s="11"/>
    </row>
    <row r="55" spans="1:14" x14ac:dyDescent="0.25">
      <c r="B55" s="9"/>
      <c r="C55" s="2"/>
      <c r="D55" s="2"/>
      <c r="E55" s="2"/>
      <c r="F55" s="1"/>
      <c r="G55" s="1"/>
      <c r="H55" s="7"/>
      <c r="J55" s="2"/>
      <c r="L55" s="11"/>
      <c r="M55" s="11"/>
      <c r="N55" s="11"/>
    </row>
    <row r="56" spans="1:14" x14ac:dyDescent="0.25">
      <c r="B56" s="9"/>
      <c r="C56" s="2"/>
      <c r="D56" s="2"/>
      <c r="E56" s="2"/>
      <c r="F56" s="1"/>
      <c r="G56" s="1"/>
      <c r="H56" s="7"/>
      <c r="J56" s="2"/>
    </row>
    <row r="60" spans="1:14" x14ac:dyDescent="0.25">
      <c r="A60" s="13" t="s">
        <v>53</v>
      </c>
    </row>
    <row r="61" spans="1:14" x14ac:dyDescent="0.25">
      <c r="A61" s="13" t="s">
        <v>54</v>
      </c>
    </row>
    <row r="62" spans="1:14" x14ac:dyDescent="0.25">
      <c r="A62" s="13" t="s">
        <v>62</v>
      </c>
    </row>
    <row r="63" spans="1:14" x14ac:dyDescent="0.25">
      <c r="A63" s="13" t="s">
        <v>63</v>
      </c>
    </row>
    <row r="64" spans="1:14" x14ac:dyDescent="0.25">
      <c r="A64" s="13" t="s">
        <v>64</v>
      </c>
    </row>
  </sheetData>
  <sortState ref="A2:H52">
    <sortCondition ref="B2:B5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red blue 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2015-01-19T02:49:49Z</dcterms:created>
  <dcterms:modified xsi:type="dcterms:W3CDTF">2015-03-31T23:52:33Z</dcterms:modified>
</cp:coreProperties>
</file>